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Komunikace, park..." sheetId="3" r:id="rId3"/>
    <sheet name="SO 401 - Veřejné osvětlení" sheetId="4" r:id="rId4"/>
    <sheet name="SO 801 - Sadové úpravy" sheetId="5" r:id="rId5"/>
    <sheet name="SO 801.1 - Sadové úpravy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000 - Vedlejší a ostat...'!$C$120:$K$181</definedName>
    <definedName name="_xlnm.Print_Area" localSheetId="1">'SO 000 - Vedlejší a ostat...'!$C$4:$J$76,'SO 000 - Vedlejší a ostat...'!$C$82:$J$102,'SO 000 - Vedlejší a ostat...'!$C$108:$J$181</definedName>
    <definedName name="_xlnm.Print_Titles" localSheetId="1">'SO 000 - Vedlejší a ostat...'!$120:$120</definedName>
    <definedName name="_xlnm._FilterDatabase" localSheetId="2" hidden="1">'SO 101 - Komunikace, park...'!$C$127:$K$639</definedName>
    <definedName name="_xlnm.Print_Area" localSheetId="2">'SO 101 - Komunikace, park...'!$C$4:$J$76,'SO 101 - Komunikace, park...'!$C$82:$J$109,'SO 101 - Komunikace, park...'!$C$115:$J$639</definedName>
    <definedName name="_xlnm.Print_Titles" localSheetId="2">'SO 101 - Komunikace, park...'!$127:$127</definedName>
    <definedName name="_xlnm._FilterDatabase" localSheetId="3" hidden="1">'SO 401 - Veřejné osvětlení'!$C$127:$K$348</definedName>
    <definedName name="_xlnm.Print_Area" localSheetId="3">'SO 401 - Veřejné osvětlení'!$C$4:$J$76,'SO 401 - Veřejné osvětlení'!$C$82:$J$109,'SO 401 - Veřejné osvětlení'!$C$115:$J$348</definedName>
    <definedName name="_xlnm.Print_Titles" localSheetId="3">'SO 401 - Veřejné osvětlení'!$127:$127</definedName>
    <definedName name="_xlnm._FilterDatabase" localSheetId="4" hidden="1">'SO 801 - Sadové úpravy'!$C$117:$K$218</definedName>
    <definedName name="_xlnm.Print_Area" localSheetId="4">'SO 801 - Sadové úpravy'!$C$4:$J$76,'SO 801 - Sadové úpravy'!$C$82:$J$99,'SO 801 - Sadové úpravy'!$C$105:$J$218</definedName>
    <definedName name="_xlnm.Print_Titles" localSheetId="4">'SO 801 - Sadové úpravy'!$117:$117</definedName>
    <definedName name="_xlnm._FilterDatabase" localSheetId="5" hidden="1">'SO 801.1 - Sadové úpravy ...'!$C$118:$K$157</definedName>
    <definedName name="_xlnm.Print_Area" localSheetId="5">'SO 801.1 - Sadové úpravy ...'!$C$4:$J$76,'SO 801.1 - Sadové úpravy ...'!$C$82:$J$100,'SO 801.1 - Sadové úpravy ...'!$C$106:$J$157</definedName>
    <definedName name="_xlnm.Print_Titles" localSheetId="5">'SO 801.1 - Sadové úpravy ...'!$118:$118</definedName>
  </definedNames>
  <calcPr/>
</workbook>
</file>

<file path=xl/calcChain.xml><?xml version="1.0" encoding="utf-8"?>
<calcChain xmlns="http://schemas.openxmlformats.org/spreadsheetml/2006/main">
  <c i="6" l="1" r="J121"/>
  <c r="J37"/>
  <c r="J36"/>
  <c i="1" r="AY99"/>
  <c i="6" r="J35"/>
  <c i="1" r="AX99"/>
  <c i="6"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J98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5" r="J37"/>
  <c r="J36"/>
  <c i="1" r="AY98"/>
  <c i="5" r="J35"/>
  <c i="1" r="AX98"/>
  <c i="5"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T119"/>
  <c r="T118"/>
  <c r="R120"/>
  <c r="R119"/>
  <c r="R118"/>
  <c r="P120"/>
  <c r="P119"/>
  <c r="P118"/>
  <c i="1" r="AU98"/>
  <c i="5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4" r="J37"/>
  <c r="J36"/>
  <c i="1" r="AY97"/>
  <c i="4" r="J35"/>
  <c i="1" r="AX97"/>
  <c i="4" r="BI347"/>
  <c r="BH347"/>
  <c r="BG347"/>
  <c r="BF347"/>
  <c r="T347"/>
  <c r="T346"/>
  <c r="R347"/>
  <c r="R346"/>
  <c r="P347"/>
  <c r="P346"/>
  <c r="BI343"/>
  <c r="BH343"/>
  <c r="BG343"/>
  <c r="BF343"/>
  <c r="T343"/>
  <c r="T342"/>
  <c r="R343"/>
  <c r="R342"/>
  <c r="P343"/>
  <c r="P342"/>
  <c r="BI339"/>
  <c r="BH339"/>
  <c r="BG339"/>
  <c r="BF339"/>
  <c r="T339"/>
  <c r="T338"/>
  <c r="T337"/>
  <c r="R339"/>
  <c r="R338"/>
  <c r="R337"/>
  <c r="P339"/>
  <c r="P338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4"/>
  <c r="BH274"/>
  <c r="BG274"/>
  <c r="BF274"/>
  <c r="T274"/>
  <c r="R274"/>
  <c r="P274"/>
  <c r="BI272"/>
  <c r="BH272"/>
  <c r="BG272"/>
  <c r="BF272"/>
  <c r="T272"/>
  <c r="R272"/>
  <c r="P272"/>
  <c r="BI265"/>
  <c r="BH265"/>
  <c r="BG265"/>
  <c r="BF265"/>
  <c r="T265"/>
  <c r="R265"/>
  <c r="P265"/>
  <c r="BI262"/>
  <c r="BH262"/>
  <c r="BG262"/>
  <c r="BF262"/>
  <c r="T262"/>
  <c r="R262"/>
  <c r="P262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T137"/>
  <c r="R138"/>
  <c r="R137"/>
  <c r="P138"/>
  <c r="P137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89"/>
  <c r="E7"/>
  <c r="E118"/>
  <c i="3" r="J37"/>
  <c r="J36"/>
  <c i="1" r="AY96"/>
  <c i="3" r="J35"/>
  <c i="1" r="AX96"/>
  <c i="3" r="BI639"/>
  <c r="BH639"/>
  <c r="BG639"/>
  <c r="BF639"/>
  <c r="T639"/>
  <c r="R639"/>
  <c r="P639"/>
  <c r="BI638"/>
  <c r="BH638"/>
  <c r="BG638"/>
  <c r="BF638"/>
  <c r="T638"/>
  <c r="R638"/>
  <c r="P638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7"/>
  <c r="BH627"/>
  <c r="BG627"/>
  <c r="BF627"/>
  <c r="T627"/>
  <c r="R627"/>
  <c r="P627"/>
  <c r="BI625"/>
  <c r="BH625"/>
  <c r="BG625"/>
  <c r="BF625"/>
  <c r="T625"/>
  <c r="R625"/>
  <c r="P625"/>
  <c r="BI604"/>
  <c r="BH604"/>
  <c r="BG604"/>
  <c r="BF604"/>
  <c r="T604"/>
  <c r="R604"/>
  <c r="P604"/>
  <c r="BI602"/>
  <c r="BH602"/>
  <c r="BG602"/>
  <c r="BF602"/>
  <c r="T602"/>
  <c r="R602"/>
  <c r="P602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8"/>
  <c r="BH558"/>
  <c r="BG558"/>
  <c r="BF558"/>
  <c r="T558"/>
  <c r="R558"/>
  <c r="P558"/>
  <c r="BI556"/>
  <c r="BH556"/>
  <c r="BG556"/>
  <c r="BF556"/>
  <c r="T556"/>
  <c r="R556"/>
  <c r="P556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7"/>
  <c r="BH537"/>
  <c r="BG537"/>
  <c r="BF537"/>
  <c r="T537"/>
  <c r="R537"/>
  <c r="P537"/>
  <c r="BI531"/>
  <c r="BH531"/>
  <c r="BG531"/>
  <c r="BF531"/>
  <c r="T531"/>
  <c r="R531"/>
  <c r="P531"/>
  <c r="BI529"/>
  <c r="BH529"/>
  <c r="BG529"/>
  <c r="BF529"/>
  <c r="T529"/>
  <c r="R529"/>
  <c r="P529"/>
  <c r="BI526"/>
  <c r="BH526"/>
  <c r="BG526"/>
  <c r="BF526"/>
  <c r="T526"/>
  <c r="R526"/>
  <c r="P526"/>
  <c r="BI520"/>
  <c r="BH520"/>
  <c r="BG520"/>
  <c r="BF520"/>
  <c r="T520"/>
  <c r="R520"/>
  <c r="P520"/>
  <c r="BI514"/>
  <c r="BH514"/>
  <c r="BG514"/>
  <c r="BF514"/>
  <c r="T514"/>
  <c r="R514"/>
  <c r="P514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1"/>
  <c r="BH451"/>
  <c r="BG451"/>
  <c r="BF451"/>
  <c r="T451"/>
  <c r="R451"/>
  <c r="P451"/>
  <c r="BI449"/>
  <c r="BH449"/>
  <c r="BG449"/>
  <c r="BF449"/>
  <c r="T449"/>
  <c r="R449"/>
  <c r="P449"/>
  <c r="BI444"/>
  <c r="BH444"/>
  <c r="BG444"/>
  <c r="BF444"/>
  <c r="T444"/>
  <c r="R444"/>
  <c r="P444"/>
  <c r="BI441"/>
  <c r="BH441"/>
  <c r="BG441"/>
  <c r="BF441"/>
  <c r="T441"/>
  <c r="R441"/>
  <c r="P441"/>
  <c r="BI439"/>
  <c r="BH439"/>
  <c r="BG439"/>
  <c r="BF439"/>
  <c r="T439"/>
  <c r="R439"/>
  <c r="P439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75"/>
  <c r="BH375"/>
  <c r="BG375"/>
  <c r="BF375"/>
  <c r="T375"/>
  <c r="R375"/>
  <c r="P375"/>
  <c r="BI365"/>
  <c r="BH365"/>
  <c r="BG365"/>
  <c r="BF365"/>
  <c r="T365"/>
  <c r="R365"/>
  <c r="P365"/>
  <c r="BI358"/>
  <c r="BH358"/>
  <c r="BG358"/>
  <c r="BF358"/>
  <c r="T358"/>
  <c r="R358"/>
  <c r="P358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4"/>
  <c r="BH344"/>
  <c r="BG344"/>
  <c r="BF344"/>
  <c r="T344"/>
  <c r="R344"/>
  <c r="P344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5"/>
  <c r="BH325"/>
  <c r="BG325"/>
  <c r="BF325"/>
  <c r="T325"/>
  <c r="R325"/>
  <c r="P325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2"/>
  <c r="BH262"/>
  <c r="BG262"/>
  <c r="BF262"/>
  <c r="T262"/>
  <c r="R262"/>
  <c r="P262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8"/>
  <c r="BH238"/>
  <c r="BG238"/>
  <c r="BF238"/>
  <c r="T238"/>
  <c r="R238"/>
  <c r="P238"/>
  <c r="BI235"/>
  <c r="BH235"/>
  <c r="BG235"/>
  <c r="BF235"/>
  <c r="T235"/>
  <c r="R235"/>
  <c r="P23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2" r="J37"/>
  <c r="J36"/>
  <c i="1" r="AY95"/>
  <c i="2" r="J35"/>
  <c i="1" r="AX95"/>
  <c i="2"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1" r="L90"/>
  <c r="AM90"/>
  <c r="AM89"/>
  <c r="L89"/>
  <c r="AM87"/>
  <c r="L87"/>
  <c r="L85"/>
  <c r="L84"/>
  <c i="6" r="BK153"/>
  <c r="J136"/>
  <c r="J134"/>
  <c r="J132"/>
  <c r="BK130"/>
  <c r="J125"/>
  <c r="J123"/>
  <c i="5" r="BK215"/>
  <c r="BK198"/>
  <c r="BK186"/>
  <c r="BK183"/>
  <c r="J181"/>
  <c r="BK179"/>
  <c r="BK177"/>
  <c r="J163"/>
  <c r="J156"/>
  <c r="J144"/>
  <c r="J138"/>
  <c r="BK135"/>
  <c r="BK133"/>
  <c r="BK131"/>
  <c r="J128"/>
  <c i="4" r="J305"/>
  <c r="BK302"/>
  <c r="BK299"/>
  <c r="J294"/>
  <c r="BK288"/>
  <c r="BK282"/>
  <c r="J272"/>
  <c r="J265"/>
  <c r="J251"/>
  <c r="BK240"/>
  <c r="J230"/>
  <c r="J223"/>
  <c r="J221"/>
  <c r="BK210"/>
  <c r="BK199"/>
  <c r="J197"/>
  <c r="J195"/>
  <c r="BK193"/>
  <c r="BK187"/>
  <c r="J184"/>
  <c r="J182"/>
  <c r="J176"/>
  <c r="BK162"/>
  <c r="J153"/>
  <c r="BK143"/>
  <c i="3" r="BK639"/>
  <c r="J639"/>
  <c r="BK638"/>
  <c r="J638"/>
  <c r="J635"/>
  <c r="BK633"/>
  <c r="J627"/>
  <c r="BK604"/>
  <c r="BK595"/>
  <c r="BK592"/>
  <c r="BK579"/>
  <c r="BK576"/>
  <c r="BK573"/>
  <c r="J565"/>
  <c r="J563"/>
  <c r="BK561"/>
  <c r="J548"/>
  <c r="J546"/>
  <c r="BK531"/>
  <c r="BK529"/>
  <c r="BK526"/>
  <c r="BK520"/>
  <c r="BK514"/>
  <c r="J508"/>
  <c r="BK505"/>
  <c r="J502"/>
  <c r="J500"/>
  <c r="J498"/>
  <c r="BK486"/>
  <c r="J484"/>
  <c r="BK482"/>
  <c r="BK475"/>
  <c r="J473"/>
  <c r="BK467"/>
  <c r="J465"/>
  <c r="J456"/>
  <c r="BK454"/>
  <c r="J432"/>
  <c r="J423"/>
  <c r="BK420"/>
  <c r="BK417"/>
  <c r="BK406"/>
  <c r="BK399"/>
  <c r="J396"/>
  <c r="BK375"/>
  <c r="BK365"/>
  <c r="BK350"/>
  <c r="J334"/>
  <c r="BK332"/>
  <c r="J325"/>
  <c r="BK312"/>
  <c r="BK308"/>
  <c r="BK295"/>
  <c r="J290"/>
  <c r="BK283"/>
  <c r="BK280"/>
  <c r="BK278"/>
  <c r="J276"/>
  <c r="BK268"/>
  <c r="J262"/>
  <c r="BK256"/>
  <c r="J253"/>
  <c r="BK250"/>
  <c r="J247"/>
  <c r="BK244"/>
  <c r="J238"/>
  <c r="J235"/>
  <c r="BK222"/>
  <c r="J219"/>
  <c r="BK212"/>
  <c r="J202"/>
  <c r="BK195"/>
  <c r="BK193"/>
  <c r="J191"/>
  <c r="BK189"/>
  <c r="BK160"/>
  <c r="J158"/>
  <c r="BK150"/>
  <c r="J144"/>
  <c i="2" r="BK178"/>
  <c r="J174"/>
  <c r="BK170"/>
  <c r="J147"/>
  <c r="BK144"/>
  <c r="J141"/>
  <c r="BK129"/>
  <c r="BK124"/>
  <c i="6" r="BK156"/>
  <c r="BK140"/>
  <c r="BK138"/>
  <c r="J130"/>
  <c r="BK128"/>
  <c r="BK125"/>
  <c i="5" r="J204"/>
  <c r="J195"/>
  <c r="BK192"/>
  <c r="BK189"/>
  <c r="J183"/>
  <c r="BK181"/>
  <c r="J177"/>
  <c r="BK175"/>
  <c r="J173"/>
  <c r="J171"/>
  <c r="BK169"/>
  <c r="J166"/>
  <c r="J161"/>
  <c r="J154"/>
  <c r="J151"/>
  <c r="J149"/>
  <c r="BK147"/>
  <c r="J133"/>
  <c r="J125"/>
  <c r="BK122"/>
  <c r="BK120"/>
  <c i="4" r="BK343"/>
  <c r="J334"/>
  <c r="BK331"/>
  <c r="J324"/>
  <c r="BK318"/>
  <c r="BK315"/>
  <c r="BK313"/>
  <c r="J310"/>
  <c r="BK305"/>
  <c r="J302"/>
  <c r="BK291"/>
  <c r="BK284"/>
  <c r="J280"/>
  <c r="BK274"/>
  <c r="J262"/>
  <c r="BK256"/>
  <c r="J238"/>
  <c r="J235"/>
  <c r="BK232"/>
  <c r="J225"/>
  <c r="J208"/>
  <c r="J206"/>
  <c r="BK204"/>
  <c r="BK202"/>
  <c r="J191"/>
  <c r="BK189"/>
  <c r="J187"/>
  <c r="BK184"/>
  <c r="BK173"/>
  <c r="J164"/>
  <c r="BK150"/>
  <c r="J148"/>
  <c r="BK145"/>
  <c r="J143"/>
  <c r="J138"/>
  <c r="J134"/>
  <c r="J131"/>
  <c i="3" r="BK631"/>
  <c r="J625"/>
  <c r="BK598"/>
  <c r="BK588"/>
  <c r="BK585"/>
  <c r="J585"/>
  <c r="BK565"/>
  <c r="J558"/>
  <c r="J544"/>
  <c r="BK542"/>
  <c r="J540"/>
  <c r="J537"/>
  <c r="J531"/>
  <c r="J529"/>
  <c r="J520"/>
  <c r="BK502"/>
  <c r="BK500"/>
  <c r="J486"/>
  <c r="BK480"/>
  <c r="J461"/>
  <c r="J458"/>
  <c r="BK456"/>
  <c r="J454"/>
  <c r="J451"/>
  <c r="BK441"/>
  <c r="BK439"/>
  <c r="BK435"/>
  <c r="BK432"/>
  <c r="BK429"/>
  <c r="BK423"/>
  <c r="J417"/>
  <c r="BK414"/>
  <c r="BK412"/>
  <c r="J410"/>
  <c r="BK408"/>
  <c r="J401"/>
  <c r="J399"/>
  <c r="BK396"/>
  <c r="J358"/>
  <c r="J354"/>
  <c r="BK352"/>
  <c r="J350"/>
  <c r="J344"/>
  <c r="BK334"/>
  <c r="BK317"/>
  <c r="J314"/>
  <c r="J305"/>
  <c r="BK298"/>
  <c r="J292"/>
  <c r="BK290"/>
  <c r="J288"/>
  <c r="J278"/>
  <c r="BK262"/>
  <c r="J250"/>
  <c r="BK214"/>
  <c r="J212"/>
  <c r="BK202"/>
  <c r="BK200"/>
  <c r="BK183"/>
  <c r="BK177"/>
  <c r="BK174"/>
  <c r="J160"/>
  <c r="BK144"/>
  <c r="BK141"/>
  <c r="J131"/>
  <c i="2" r="J178"/>
  <c r="J170"/>
  <c r="BK165"/>
  <c r="BK162"/>
  <c r="BK137"/>
  <c r="BK131"/>
  <c r="J127"/>
  <c i="1" r="AS94"/>
  <c i="6" r="J156"/>
  <c r="BK151"/>
  <c r="J151"/>
  <c r="BK143"/>
  <c r="J143"/>
  <c r="J138"/>
  <c r="BK136"/>
  <c r="BK134"/>
  <c r="BK132"/>
  <c r="J128"/>
  <c i="5" r="J218"/>
  <c r="J215"/>
  <c r="BK212"/>
  <c r="J210"/>
  <c r="J201"/>
  <c r="BK195"/>
  <c r="J186"/>
  <c r="BK161"/>
  <c r="BK159"/>
  <c r="BK154"/>
  <c r="BK151"/>
  <c r="BK149"/>
  <c r="J147"/>
  <c r="BK144"/>
  <c r="J141"/>
  <c r="BK138"/>
  <c r="BK128"/>
  <c r="BK125"/>
  <c i="4" r="BK347"/>
  <c r="J347"/>
  <c r="J343"/>
  <c r="J339"/>
  <c r="J331"/>
  <c r="J328"/>
  <c r="BK324"/>
  <c r="J315"/>
  <c r="J313"/>
  <c r="J307"/>
  <c r="J299"/>
  <c r="J296"/>
  <c r="BK286"/>
  <c r="BK280"/>
  <c r="BK254"/>
  <c r="J242"/>
  <c r="BK235"/>
  <c r="J232"/>
  <c r="BK230"/>
  <c r="J227"/>
  <c r="BK225"/>
  <c r="BK223"/>
  <c r="BK221"/>
  <c r="BK218"/>
  <c r="BK216"/>
  <c r="BK213"/>
  <c r="BK206"/>
  <c r="J204"/>
  <c r="J202"/>
  <c r="J199"/>
  <c r="BK197"/>
  <c r="BK195"/>
  <c r="BK191"/>
  <c r="J189"/>
  <c r="BK182"/>
  <c r="J179"/>
  <c r="BK176"/>
  <c r="J173"/>
  <c r="BK170"/>
  <c r="J166"/>
  <c r="BK153"/>
  <c r="J150"/>
  <c r="BK138"/>
  <c r="BK134"/>
  <c r="BK131"/>
  <c i="3" r="J633"/>
  <c r="J631"/>
  <c r="BK627"/>
  <c r="BK625"/>
  <c r="J604"/>
  <c r="BK602"/>
  <c r="J592"/>
  <c r="J588"/>
  <c r="BK582"/>
  <c r="J573"/>
  <c r="BK558"/>
  <c r="J556"/>
  <c r="J550"/>
  <c r="BK548"/>
  <c r="BK546"/>
  <c r="BK544"/>
  <c r="J542"/>
  <c r="BK540"/>
  <c r="BK537"/>
  <c r="J526"/>
  <c r="J514"/>
  <c r="BK508"/>
  <c r="J505"/>
  <c r="BK498"/>
  <c r="J496"/>
  <c r="BK494"/>
  <c r="J480"/>
  <c r="BK478"/>
  <c r="J471"/>
  <c r="J469"/>
  <c r="J467"/>
  <c r="BK465"/>
  <c r="BK463"/>
  <c r="BK461"/>
  <c r="BK458"/>
  <c r="BK449"/>
  <c r="BK444"/>
  <c r="J439"/>
  <c r="J429"/>
  <c r="J426"/>
  <c r="J420"/>
  <c r="J414"/>
  <c r="J412"/>
  <c r="J408"/>
  <c r="J403"/>
  <c r="J393"/>
  <c r="BK358"/>
  <c r="BK344"/>
  <c r="BK330"/>
  <c r="BK314"/>
  <c r="J312"/>
  <c r="J308"/>
  <c r="BK305"/>
  <c r="J298"/>
  <c r="J295"/>
  <c r="BK286"/>
  <c r="BK276"/>
  <c r="J274"/>
  <c r="BK271"/>
  <c r="J268"/>
  <c r="BK247"/>
  <c r="J244"/>
  <c r="BK238"/>
  <c r="BK235"/>
  <c r="BK216"/>
  <c r="J214"/>
  <c r="J200"/>
  <c r="BK197"/>
  <c r="J195"/>
  <c r="J193"/>
  <c r="BK191"/>
  <c r="J189"/>
  <c r="J186"/>
  <c r="J183"/>
  <c r="J177"/>
  <c r="J174"/>
  <c r="BK156"/>
  <c r="J150"/>
  <c r="BK131"/>
  <c i="2" r="BK174"/>
  <c r="BK158"/>
  <c r="BK151"/>
  <c r="J134"/>
  <c r="J131"/>
  <c r="J124"/>
  <c i="6" r="J153"/>
  <c r="J140"/>
  <c r="BK123"/>
  <c i="5" r="BK218"/>
  <c r="J212"/>
  <c r="BK210"/>
  <c r="BK204"/>
  <c r="BK201"/>
  <c r="J198"/>
  <c r="J192"/>
  <c r="J189"/>
  <c r="J179"/>
  <c r="J175"/>
  <c r="BK173"/>
  <c r="BK171"/>
  <c r="J169"/>
  <c r="BK166"/>
  <c r="BK163"/>
  <c r="J159"/>
  <c r="BK156"/>
  <c r="BK141"/>
  <c r="J135"/>
  <c r="J131"/>
  <c r="J122"/>
  <c r="J120"/>
  <c i="4" r="BK339"/>
  <c r="BK334"/>
  <c r="BK328"/>
  <c r="J318"/>
  <c r="BK310"/>
  <c r="BK307"/>
  <c r="BK296"/>
  <c r="BK294"/>
  <c r="J291"/>
  <c r="J288"/>
  <c r="J286"/>
  <c r="J284"/>
  <c r="J282"/>
  <c r="J274"/>
  <c r="BK272"/>
  <c r="BK265"/>
  <c r="BK262"/>
  <c r="J256"/>
  <c r="J254"/>
  <c r="BK251"/>
  <c r="BK242"/>
  <c r="J240"/>
  <c r="BK238"/>
  <c r="BK227"/>
  <c r="J218"/>
  <c r="J216"/>
  <c r="J213"/>
  <c r="J210"/>
  <c r="BK208"/>
  <c r="J193"/>
  <c r="BK179"/>
  <c r="J170"/>
  <c r="BK166"/>
  <c r="BK164"/>
  <c r="J162"/>
  <c r="BK148"/>
  <c r="J145"/>
  <c i="3" r="BK635"/>
  <c r="J602"/>
  <c r="J598"/>
  <c r="J595"/>
  <c r="J582"/>
  <c r="J579"/>
  <c r="J576"/>
  <c r="BK563"/>
  <c r="J561"/>
  <c r="BK556"/>
  <c r="BK550"/>
  <c r="BK496"/>
  <c r="J494"/>
  <c r="BK484"/>
  <c r="J482"/>
  <c r="J478"/>
  <c r="J475"/>
  <c r="BK473"/>
  <c r="BK471"/>
  <c r="BK469"/>
  <c r="J463"/>
  <c r="BK451"/>
  <c r="J449"/>
  <c r="J444"/>
  <c r="J441"/>
  <c r="J435"/>
  <c r="BK426"/>
  <c r="BK410"/>
  <c r="J406"/>
  <c r="BK403"/>
  <c r="BK401"/>
  <c r="BK393"/>
  <c r="J375"/>
  <c r="J365"/>
  <c r="BK354"/>
  <c r="J352"/>
  <c r="J332"/>
  <c r="J330"/>
  <c r="BK325"/>
  <c r="J317"/>
  <c r="BK292"/>
  <c r="BK288"/>
  <c r="J286"/>
  <c r="J283"/>
  <c r="J280"/>
  <c r="BK274"/>
  <c r="J271"/>
  <c r="J256"/>
  <c r="BK253"/>
  <c r="J222"/>
  <c r="BK219"/>
  <c r="J216"/>
  <c r="J197"/>
  <c r="BK186"/>
  <c r="BK158"/>
  <c r="J156"/>
  <c r="J141"/>
  <c i="2" r="J165"/>
  <c r="J162"/>
  <c r="J158"/>
  <c r="J151"/>
  <c r="BK147"/>
  <c r="J144"/>
  <c r="BK141"/>
  <c r="J137"/>
  <c r="BK134"/>
  <c r="J129"/>
  <c r="BK127"/>
  <c l="1" r="T123"/>
  <c r="R133"/>
  <c r="P150"/>
  <c i="3" r="T130"/>
  <c r="P188"/>
  <c r="R297"/>
  <c r="P311"/>
  <c r="BK343"/>
  <c r="J343"/>
  <c r="J103"/>
  <c r="BK357"/>
  <c r="J357"/>
  <c r="J104"/>
  <c r="BK448"/>
  <c r="J448"/>
  <c r="J105"/>
  <c r="BK504"/>
  <c r="J504"/>
  <c r="J106"/>
  <c r="BK597"/>
  <c r="J597"/>
  <c r="J107"/>
  <c r="BK637"/>
  <c r="J637"/>
  <c r="J108"/>
  <c i="4" r="T130"/>
  <c r="T129"/>
  <c r="P142"/>
  <c r="P141"/>
  <c r="P169"/>
  <c r="R229"/>
  <c i="6" r="BK122"/>
  <c r="J122"/>
  <c r="J99"/>
  <c i="2" r="P123"/>
  <c r="T133"/>
  <c r="R150"/>
  <c i="3" r="BK130"/>
  <c r="BK188"/>
  <c r="J188"/>
  <c r="J99"/>
  <c r="BK297"/>
  <c r="J297"/>
  <c r="J100"/>
  <c r="P297"/>
  <c r="R311"/>
  <c r="T329"/>
  <c r="T343"/>
  <c r="R357"/>
  <c r="T448"/>
  <c r="T504"/>
  <c r="R597"/>
  <c r="P637"/>
  <c i="4" r="R130"/>
  <c r="R129"/>
  <c r="R142"/>
  <c r="R141"/>
  <c r="R169"/>
  <c r="R168"/>
  <c r="T229"/>
  <c i="6" r="R122"/>
  <c r="R120"/>
  <c r="R119"/>
  <c i="2" r="BK123"/>
  <c r="J123"/>
  <c r="J98"/>
  <c r="BK133"/>
  <c r="J133"/>
  <c r="J99"/>
  <c r="BK150"/>
  <c r="J150"/>
  <c r="J100"/>
  <c i="3" r="R130"/>
  <c r="T188"/>
  <c r="T297"/>
  <c r="T311"/>
  <c r="P329"/>
  <c r="P343"/>
  <c r="P357"/>
  <c r="R448"/>
  <c r="P504"/>
  <c r="T597"/>
  <c r="T637"/>
  <c i="4" r="P130"/>
  <c r="P129"/>
  <c r="T142"/>
  <c r="T141"/>
  <c r="T169"/>
  <c r="T168"/>
  <c r="BK229"/>
  <c r="J229"/>
  <c r="J104"/>
  <c i="6" r="P122"/>
  <c r="P120"/>
  <c r="P119"/>
  <c i="1" r="AU99"/>
  <c i="2" r="R123"/>
  <c r="R122"/>
  <c r="R121"/>
  <c r="P133"/>
  <c r="T150"/>
  <c i="3" r="P130"/>
  <c r="R188"/>
  <c r="BK311"/>
  <c r="J311"/>
  <c r="J101"/>
  <c r="BK329"/>
  <c r="J329"/>
  <c r="J102"/>
  <c r="R329"/>
  <c r="R343"/>
  <c r="T357"/>
  <c r="P448"/>
  <c r="R504"/>
  <c r="P597"/>
  <c r="R637"/>
  <c i="4" r="BK130"/>
  <c r="J130"/>
  <c r="J98"/>
  <c r="BK142"/>
  <c r="J142"/>
  <c r="J101"/>
  <c r="BK169"/>
  <c r="J169"/>
  <c r="J103"/>
  <c r="P229"/>
  <c i="6" r="T122"/>
  <c r="T120"/>
  <c r="T119"/>
  <c i="2" r="J89"/>
  <c r="F92"/>
  <c r="BE129"/>
  <c r="BE170"/>
  <c r="BE174"/>
  <c r="BE178"/>
  <c i="3" r="J89"/>
  <c r="BE144"/>
  <c r="BE160"/>
  <c r="BE177"/>
  <c r="BE191"/>
  <c r="BE193"/>
  <c r="BE200"/>
  <c r="BE212"/>
  <c r="BE235"/>
  <c r="BE247"/>
  <c r="BE262"/>
  <c r="BE276"/>
  <c r="BE295"/>
  <c r="BE305"/>
  <c r="BE308"/>
  <c r="BE312"/>
  <c r="BE334"/>
  <c r="BE344"/>
  <c r="BE396"/>
  <c r="BE406"/>
  <c r="BE412"/>
  <c r="BE414"/>
  <c r="BE429"/>
  <c r="BE435"/>
  <c r="BE454"/>
  <c r="BE456"/>
  <c r="BE458"/>
  <c r="BE465"/>
  <c r="BE498"/>
  <c r="BE502"/>
  <c r="BE505"/>
  <c r="BE514"/>
  <c r="BE520"/>
  <c r="BE526"/>
  <c r="BE531"/>
  <c r="BE540"/>
  <c r="BE544"/>
  <c r="BE546"/>
  <c r="BE565"/>
  <c r="BE588"/>
  <c r="BE604"/>
  <c r="BE625"/>
  <c r="BE631"/>
  <c i="4" r="F92"/>
  <c r="J122"/>
  <c r="BE134"/>
  <c r="BE138"/>
  <c r="BE150"/>
  <c r="BE173"/>
  <c r="BE182"/>
  <c r="BE184"/>
  <c r="BE187"/>
  <c r="BE191"/>
  <c r="BE193"/>
  <c r="BE197"/>
  <c r="BE199"/>
  <c r="BE204"/>
  <c r="BE221"/>
  <c r="BE223"/>
  <c r="BE230"/>
  <c r="BE251"/>
  <c r="BE274"/>
  <c r="BE280"/>
  <c r="BE299"/>
  <c r="BE305"/>
  <c r="BE315"/>
  <c r="BE324"/>
  <c r="BE331"/>
  <c i="5" r="E85"/>
  <c r="J112"/>
  <c r="BE125"/>
  <c r="BE135"/>
  <c r="BE144"/>
  <c r="BE147"/>
  <c r="BE159"/>
  <c r="BE161"/>
  <c r="BE175"/>
  <c r="BE183"/>
  <c r="BE215"/>
  <c r="BE218"/>
  <c r="BK217"/>
  <c r="J217"/>
  <c r="J98"/>
  <c i="6" r="E85"/>
  <c r="BE125"/>
  <c r="BE138"/>
  <c r="BE153"/>
  <c i="2" r="E111"/>
  <c r="BE124"/>
  <c r="BE137"/>
  <c r="BE144"/>
  <c r="BE165"/>
  <c i="3" r="BE141"/>
  <c r="BE158"/>
  <c r="BE202"/>
  <c r="BE219"/>
  <c r="BE250"/>
  <c r="BE253"/>
  <c r="BE256"/>
  <c r="BE280"/>
  <c r="BE288"/>
  <c r="BE290"/>
  <c r="BE317"/>
  <c r="BE332"/>
  <c r="BE350"/>
  <c r="BE365"/>
  <c r="BE399"/>
  <c r="BE417"/>
  <c r="BE423"/>
  <c r="BE432"/>
  <c r="BE451"/>
  <c r="BE473"/>
  <c r="BE480"/>
  <c r="BE500"/>
  <c r="BE529"/>
  <c r="BE563"/>
  <c r="BE576"/>
  <c r="BE592"/>
  <c i="4" r="BE145"/>
  <c r="BE162"/>
  <c r="BE208"/>
  <c r="BE238"/>
  <c r="BE242"/>
  <c r="BE256"/>
  <c r="BE265"/>
  <c r="BE282"/>
  <c r="BE288"/>
  <c r="BE291"/>
  <c r="BE302"/>
  <c r="BE334"/>
  <c r="BE343"/>
  <c r="BE347"/>
  <c r="BK342"/>
  <c r="J342"/>
  <c r="J107"/>
  <c i="5" r="F92"/>
  <c r="BE120"/>
  <c r="BE131"/>
  <c r="BE163"/>
  <c r="BE173"/>
  <c r="BE179"/>
  <c r="BE181"/>
  <c i="6" r="F92"/>
  <c r="BE123"/>
  <c r="BE128"/>
  <c r="BE132"/>
  <c r="BE136"/>
  <c r="BE143"/>
  <c r="BE151"/>
  <c i="2" r="BE127"/>
  <c r="BE141"/>
  <c r="BE147"/>
  <c r="BE158"/>
  <c r="BK177"/>
  <c r="J177"/>
  <c r="J101"/>
  <c i="3" r="E118"/>
  <c r="F125"/>
  <c r="BE150"/>
  <c r="BE156"/>
  <c r="BE186"/>
  <c r="BE189"/>
  <c r="BE195"/>
  <c r="BE216"/>
  <c r="BE222"/>
  <c r="BE238"/>
  <c r="BE244"/>
  <c r="BE268"/>
  <c r="BE274"/>
  <c r="BE278"/>
  <c r="BE283"/>
  <c r="BE292"/>
  <c r="BE325"/>
  <c r="BE330"/>
  <c r="BE354"/>
  <c r="BE358"/>
  <c r="BE375"/>
  <c r="BE403"/>
  <c r="BE420"/>
  <c r="BE444"/>
  <c r="BE463"/>
  <c r="BE467"/>
  <c r="BE475"/>
  <c r="BE482"/>
  <c r="BE484"/>
  <c r="BE486"/>
  <c r="BE496"/>
  <c r="BE508"/>
  <c r="BE548"/>
  <c r="BE550"/>
  <c r="BE558"/>
  <c r="BE561"/>
  <c r="BE573"/>
  <c r="BE579"/>
  <c r="BE582"/>
  <c r="BE595"/>
  <c r="BE602"/>
  <c r="BE633"/>
  <c i="4" r="E85"/>
  <c r="BE153"/>
  <c r="BE166"/>
  <c r="BE176"/>
  <c r="BE179"/>
  <c r="BE195"/>
  <c r="BE206"/>
  <c r="BE210"/>
  <c r="BE213"/>
  <c r="BE216"/>
  <c r="BE218"/>
  <c r="BE227"/>
  <c r="BE240"/>
  <c r="BE262"/>
  <c r="BE286"/>
  <c r="BE294"/>
  <c r="BE296"/>
  <c r="BE307"/>
  <c r="BE310"/>
  <c r="BE313"/>
  <c r="BE318"/>
  <c r="BE328"/>
  <c r="BK338"/>
  <c r="J338"/>
  <c r="J106"/>
  <c i="5" r="BE128"/>
  <c r="BE133"/>
  <c r="BE138"/>
  <c r="BE141"/>
  <c r="BE151"/>
  <c r="BE156"/>
  <c r="BE177"/>
  <c r="BE195"/>
  <c r="BE198"/>
  <c r="BE201"/>
  <c r="BE210"/>
  <c r="BK119"/>
  <c r="BK118"/>
  <c r="J118"/>
  <c r="J96"/>
  <c i="6" r="BE140"/>
  <c r="BE156"/>
  <c i="2" r="BE131"/>
  <c r="BE134"/>
  <c r="BE151"/>
  <c r="BE162"/>
  <c i="3" r="BE131"/>
  <c r="BE174"/>
  <c r="BE183"/>
  <c r="BE197"/>
  <c r="BE214"/>
  <c r="BE271"/>
  <c r="BE286"/>
  <c r="BE298"/>
  <c r="BE314"/>
  <c r="BE352"/>
  <c r="BE393"/>
  <c r="BE401"/>
  <c r="BE408"/>
  <c r="BE410"/>
  <c r="BE426"/>
  <c r="BE439"/>
  <c r="BE441"/>
  <c r="BE449"/>
  <c r="BE461"/>
  <c r="BE469"/>
  <c r="BE471"/>
  <c r="BE478"/>
  <c r="BE494"/>
  <c r="BE537"/>
  <c r="BE542"/>
  <c r="BE556"/>
  <c r="BE585"/>
  <c r="BE598"/>
  <c r="BE627"/>
  <c r="BE635"/>
  <c r="BE638"/>
  <c r="BE639"/>
  <c i="4" r="BE131"/>
  <c r="BE143"/>
  <c r="BE148"/>
  <c r="BE164"/>
  <c r="BE170"/>
  <c r="BE189"/>
  <c r="BE202"/>
  <c r="BE225"/>
  <c r="BE232"/>
  <c r="BE235"/>
  <c r="BE254"/>
  <c r="BE272"/>
  <c r="BE284"/>
  <c r="BE339"/>
  <c r="BK137"/>
  <c r="J137"/>
  <c r="J99"/>
  <c r="BK346"/>
  <c r="J346"/>
  <c r="J108"/>
  <c i="5" r="BE122"/>
  <c r="BE149"/>
  <c r="BE154"/>
  <c r="BE166"/>
  <c r="BE169"/>
  <c r="BE171"/>
  <c r="BE186"/>
  <c r="BE189"/>
  <c r="BE192"/>
  <c r="BE204"/>
  <c r="BE212"/>
  <c i="6" r="J89"/>
  <c r="BE130"/>
  <c r="BE134"/>
  <c i="2" r="F35"/>
  <c i="1" r="BB95"/>
  <c i="3" r="F34"/>
  <c i="1" r="BA96"/>
  <c i="4" r="F36"/>
  <c i="1" r="BC97"/>
  <c i="6" r="J34"/>
  <c i="1" r="AW99"/>
  <c i="4" r="J34"/>
  <c i="1" r="AW97"/>
  <c i="6" r="F36"/>
  <c i="1" r="BC99"/>
  <c i="3" r="F35"/>
  <c i="1" r="BB96"/>
  <c i="2" r="F34"/>
  <c i="1" r="BA95"/>
  <c i="6" r="F37"/>
  <c i="1" r="BD99"/>
  <c i="2" r="J34"/>
  <c i="1" r="AW95"/>
  <c i="3" r="F37"/>
  <c i="1" r="BD96"/>
  <c i="2" r="F36"/>
  <c i="1" r="BC95"/>
  <c i="4" r="F37"/>
  <c i="1" r="BD97"/>
  <c i="6" r="F35"/>
  <c i="1" r="BB99"/>
  <c i="2" r="F37"/>
  <c i="1" r="BD95"/>
  <c i="3" r="J34"/>
  <c i="1" r="AW96"/>
  <c i="3" r="F36"/>
  <c i="1" r="BC96"/>
  <c i="4" r="F34"/>
  <c i="1" r="BA97"/>
  <c i="6" r="F34"/>
  <c i="1" r="BA99"/>
  <c i="4" r="F35"/>
  <c i="1" r="BB97"/>
  <c i="5" r="F36"/>
  <c i="1" r="BC98"/>
  <c i="5" r="J34"/>
  <c i="1" r="AW98"/>
  <c i="5" r="F35"/>
  <c i="1" r="BB98"/>
  <c i="5" r="F34"/>
  <c i="1" r="BA98"/>
  <c i="5" r="F37"/>
  <c i="1" r="BD98"/>
  <c i="4" l="1" r="P168"/>
  <c r="T128"/>
  <c r="P128"/>
  <c i="1" r="AU97"/>
  <c i="3" r="R129"/>
  <c r="R128"/>
  <c i="4" r="R128"/>
  <c i="3" r="T129"/>
  <c r="T128"/>
  <c i="2" r="T122"/>
  <c r="T121"/>
  <c i="3" r="P129"/>
  <c r="P128"/>
  <c i="1" r="AU96"/>
  <c i="3" r="BK129"/>
  <c r="BK128"/>
  <c r="J128"/>
  <c r="J96"/>
  <c i="2" r="P122"/>
  <c r="P121"/>
  <c i="1" r="AU95"/>
  <c i="4" r="BK168"/>
  <c r="J168"/>
  <c r="J102"/>
  <c r="BK337"/>
  <c r="J337"/>
  <c r="J105"/>
  <c i="6" r="BK120"/>
  <c r="BK119"/>
  <c r="J119"/>
  <c r="J96"/>
  <c i="2" r="BK122"/>
  <c r="BK121"/>
  <c r="J121"/>
  <c r="J96"/>
  <c i="3" r="J130"/>
  <c r="J98"/>
  <c i="5" r="J119"/>
  <c r="J97"/>
  <c i="4" r="BK129"/>
  <c r="BK128"/>
  <c r="J128"/>
  <c r="BK141"/>
  <c r="J141"/>
  <c r="J100"/>
  <c r="J30"/>
  <c i="1" r="AG97"/>
  <c i="2" r="F33"/>
  <c i="1" r="AZ95"/>
  <c i="2" r="J33"/>
  <c i="1" r="AV95"/>
  <c r="AT95"/>
  <c i="4" r="F33"/>
  <c i="1" r="AZ97"/>
  <c i="6" r="F33"/>
  <c i="1" r="AZ99"/>
  <c r="BC94"/>
  <c r="AY94"/>
  <c i="4" r="J33"/>
  <c i="1" r="AV97"/>
  <c r="AT97"/>
  <c i="5" r="F33"/>
  <c i="1" r="AZ98"/>
  <c i="5" r="J30"/>
  <c i="1" r="AG98"/>
  <c r="BB94"/>
  <c r="W31"/>
  <c i="6" r="J33"/>
  <c i="1" r="AV99"/>
  <c r="AT99"/>
  <c r="BA94"/>
  <c r="W30"/>
  <c i="3" r="F33"/>
  <c i="1" r="AZ96"/>
  <c r="BD94"/>
  <c r="W33"/>
  <c i="3" r="J33"/>
  <c i="1" r="AV96"/>
  <c r="AT96"/>
  <c i="5" r="J33"/>
  <c i="1" r="AV98"/>
  <c r="AT98"/>
  <c i="4" l="1" r="J39"/>
  <c i="5" r="J39"/>
  <c i="2" r="J122"/>
  <c r="J97"/>
  <c i="3" r="J129"/>
  <c r="J97"/>
  <c i="4" r="J96"/>
  <c i="6" r="J120"/>
  <c r="J97"/>
  <c i="4" r="J129"/>
  <c r="J97"/>
  <c i="1" r="AN97"/>
  <c r="AN98"/>
  <c r="AU94"/>
  <c r="AZ94"/>
  <c r="W29"/>
  <c r="AX94"/>
  <c i="6" r="J30"/>
  <c i="1" r="AG99"/>
  <c r="AN99"/>
  <c i="2" r="J30"/>
  <c i="1" r="AG95"/>
  <c r="AN95"/>
  <c r="AW94"/>
  <c r="AK30"/>
  <c r="W32"/>
  <c i="3" r="J30"/>
  <c i="1" r="AG96"/>
  <c r="AN96"/>
  <c i="3" l="1" r="J39"/>
  <c i="2" r="J39"/>
  <c i="6" r="J39"/>
  <c i="1" r="AV94"/>
  <c r="AK29"/>
  <c r="AG94"/>
  <c l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<sst xmlns="http://schemas.openxmlformats.org/spreadsheetml/2006/main">
  <si>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</si>
  <si>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</si>
  <si>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</si>
  <si>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</si>
  <si>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</si>
  <si>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{966e9928-05ed-4065-8346-954a167bd752}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</si>
  <si>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</si>
  <si>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</si>
  <si>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</si>
  <si>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</si>
  <si>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</si>
  <si>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</si>
  <si>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</si>
  <si>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</si>
  <si>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092026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</si>
  <si>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</si>
  <si>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</si>
  <si>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 - regenerace panelového sídliště Trávníky - 3.stapa - komunikave, chodníky, parkovací stání</t>
  </si>
  <si>
    <t>KSO:</t>
  </si>
  <si>
    <t>CC-CZ:</t>
  </si>
  <si>
    <t>Místo:</t>
  </si>
  <si>
    <t>Otrokovice, m.č. Trávníky</t>
  </si>
  <si>
    <t>Datum:</t>
  </si>
  <si>
    <t>26. 1. 2026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</si>
  <si>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</si>
  <si>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</si>
  <si>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</si>
  <si>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</si>
  <si>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</si>
  <si>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</si>
  <si>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</si>
  <si>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M.Sedlářová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</si>
  <si>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</si>
  <si>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</si>
  <si>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</si>
  <si>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</si>
  <si>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</si>
  <si>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</si>
  <si>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</si>
  <si>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</si>
  <si>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</si>
  <si>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</si>
  <si>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</si>
  <si>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</si>
  <si>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</si>
  <si>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</si>
  <si>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</si>
  <si>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</si>
  <si>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</si>
  <si>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</si>
  <si>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</si>
  <si>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</si>
  <si>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</si>
  <si>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</si>
  <si>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</si>
  <si>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</si>
  <si>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</si>
  <si>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</si>
  <si>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</si>
  <si>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</si>
  <si>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</si>
  <si>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</si>
  <si>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</si>
  <si>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</si>
  <si>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</si>
  <si>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</si>
  <si>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</si>
  <si>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</si>
  <si>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</si>
  <si>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</si>
  <si>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</si>
  <si>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</si>
  <si>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</si>
  <si>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</si>
  <si>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</si>
  <si>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</si>
  <si>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</si>
  <si>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</si>
  <si>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</si>
  <si>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</si>
  <si>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</si>
  <si>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</si>
  <si>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</si>
  <si>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STA</t>
  </si>
  <si>
    <t>1</t>
  </si>
  <si>
    <t>{aae9c37a-dbfa-4da1-9df3-bac936a7995f}</t>
  </si>
  <si>
    <t>2</t>
  </si>
  <si>
    <t>SO 101</t>
  </si>
  <si>
    <t>Komunikace, parkovací stání, chodníky</t>
  </si>
  <si>
    <t>{b5ff2410-795b-43a4-a80c-2bcd7070f0fe}</t>
  </si>
  <si>
    <t>SO 401</t>
  </si>
  <si>
    <t>Veřejné osvětlení</t>
  </si>
  <si>
    <t>{06e3da89-fcbd-44ad-be37-0a3838aa7bf8}</t>
  </si>
  <si>
    <t>SO 801</t>
  </si>
  <si>
    <t>Sadové úpravy</t>
  </si>
  <si>
    <t>{a08af4d9-8250-4f4c-bc56-044505768aa5}</t>
  </si>
  <si>
    <t>SO 801.1</t>
  </si>
  <si>
    <t>Sadové úpravy - následná péče</t>
  </si>
  <si>
    <t>{5b74c1e5-a974-4cdb-ad7d-06bb0da9969d}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</si>
  <si>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</si>
  <si>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</si>
  <si>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</si>
  <si>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</si>
  <si>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</si>
  <si>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</si>
  <si>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</si>
  <si>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</si>
  <si>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</si>
  <si>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</si>
  <si>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</si>
  <si>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</si>
  <si>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</si>
  <si>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</si>
  <si>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</si>
  <si>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</si>
  <si>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</si>
  <si>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</si>
  <si>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</si>
  <si>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</si>
  <si>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</si>
  <si>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</si>
  <si>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</si>
  <si>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</si>
  <si>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</si>
  <si>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</si>
  <si>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</si>
  <si>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</si>
  <si>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</si>
  <si>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</si>
  <si>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</si>
  <si>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</si>
  <si>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</si>
  <si>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</si>
  <si>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</si>
  <si>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koml…</t>
  </si>
  <si>
    <t>1024</t>
  </si>
  <si>
    <t>1600647667</t>
  </si>
  <si>
    <t>VV</t>
  </si>
  <si>
    <t>Vytýčení stavby a inženýrských sítí</t>
  </si>
  <si>
    <t>0123030R1</t>
  </si>
  <si>
    <t xml:space="preserve">Geodetické práce po výstavbě - zaměření skutečného provedení stavby, vč.převedení do formátu JVF a vložení do DTM s předáním protokolu o vkladu objednateli </t>
  </si>
  <si>
    <t>kompl.</t>
  </si>
  <si>
    <t>4</t>
  </si>
  <si>
    <t>-837835814</t>
  </si>
  <si>
    <t>3</t>
  </si>
  <si>
    <t>0123030R2</t>
  </si>
  <si>
    <t>Geodetické práce po výstavbě - geometrický plán pro zápis do KN vypracovaný oprávněným geodetem</t>
  </si>
  <si>
    <t>komplet…</t>
  </si>
  <si>
    <t>-1739929617</t>
  </si>
  <si>
    <t>013254000</t>
  </si>
  <si>
    <t>Dokumentace skutečného provedení stavby</t>
  </si>
  <si>
    <t>hod</t>
  </si>
  <si>
    <t>-434670486</t>
  </si>
  <si>
    <t>40</t>
  </si>
  <si>
    <t>VRN3</t>
  </si>
  <si>
    <t>Zařízení staveniště</t>
  </si>
  <si>
    <t>031002000</t>
  </si>
  <si>
    <t>Související práce pro zařízení staveniště</t>
  </si>
  <si>
    <t>komp…</t>
  </si>
  <si>
    <t>792572460</t>
  </si>
  <si>
    <t>vypracování projekt.dokumentace pro ZS, případná příprava území pro ZS</t>
  </si>
  <si>
    <t>6</t>
  </si>
  <si>
    <t>032002000</t>
  </si>
  <si>
    <t>Vybavení staveniště</t>
  </si>
  <si>
    <t>kompl…</t>
  </si>
  <si>
    <t>-577234049</t>
  </si>
  <si>
    <t xml:space="preserve">zpevnění plochy ZS staveniště v nezbytném rozsahu, osazení mobilních buněk a skladů, </t>
  </si>
  <si>
    <t>oplocení staveniště, mobilní WC</t>
  </si>
  <si>
    <t>7</t>
  </si>
  <si>
    <t>033002000</t>
  </si>
  <si>
    <t>Připojení staveniště na inženýrské sítě</t>
  </si>
  <si>
    <t>komp</t>
  </si>
  <si>
    <t>1973696651</t>
  </si>
  <si>
    <t>Přípojka elektro, včetně odběrného a měřícího místa</t>
  </si>
  <si>
    <t>8</t>
  </si>
  <si>
    <t>034002000</t>
  </si>
  <si>
    <t>Zabezpečení staveniště</t>
  </si>
  <si>
    <t>-1807451960</t>
  </si>
  <si>
    <t>náklady na energie, náklady na úklid, ostrahu a nezbytné opravy objektů ZS</t>
  </si>
  <si>
    <t>9</t>
  </si>
  <si>
    <t>039002000</t>
  </si>
  <si>
    <t>Zrušení zařízení staveniště</t>
  </si>
  <si>
    <t>-1688295812</t>
  </si>
  <si>
    <t>Odtsranění objektů ZS a uvedení jeho plochy do původního stavu</t>
  </si>
  <si>
    <t>VRN4</t>
  </si>
  <si>
    <t>Inženýrská činnost</t>
  </si>
  <si>
    <t>10</t>
  </si>
  <si>
    <t>0431030R1</t>
  </si>
  <si>
    <t>Zkoušky materiálů a revize</t>
  </si>
  <si>
    <t>-1423612001</t>
  </si>
  <si>
    <t xml:space="preserve">Ověřovací zkoušky dodávaných materiálů </t>
  </si>
  <si>
    <t xml:space="preserve">Doložení  atestů, certifikátů, prohlášení o shodě nebo o vlastnostech dle zákona </t>
  </si>
  <si>
    <t>č. 22/1997 Sb. ( v platném znění) o technických požadavcích na výrobky a související</t>
  </si>
  <si>
    <t>předpisy ve znění pozdějších předpisů, vše v českém jazyce a jejich předání</t>
  </si>
  <si>
    <t>objednateli</t>
  </si>
  <si>
    <t>11</t>
  </si>
  <si>
    <t>0431030R2</t>
  </si>
  <si>
    <t>Zkoušky konstrukcí</t>
  </si>
  <si>
    <t>ks</t>
  </si>
  <si>
    <t>349568344</t>
  </si>
  <si>
    <t xml:space="preserve">Zkoušky únosnosti pláně a ověření  účinnosti zlepšení aktivní zóny nebo spodní </t>
  </si>
  <si>
    <t>konstrukční vrstvy</t>
  </si>
  <si>
    <t>043194000</t>
  </si>
  <si>
    <t>Zkoušky ostatní - viz.popis ve výkazu položky</t>
  </si>
  <si>
    <t>360704102</t>
  </si>
  <si>
    <t>Zkoušky nezbytné pro nakládání s odpady (zemina, betonové a živičné suti)</t>
  </si>
  <si>
    <t>13</t>
  </si>
  <si>
    <t>045002000</t>
  </si>
  <si>
    <t>Kompletační a koordinační činnost</t>
  </si>
  <si>
    <t>komplet</t>
  </si>
  <si>
    <t>-837415610</t>
  </si>
  <si>
    <t>Povinosti zhotovitele vůči dotčeným subjektům, včetně eventuálních náhrad</t>
  </si>
  <si>
    <t>Návrh a stanovení dopravního značení při výstavbě, včetně poplatků</t>
  </si>
  <si>
    <t>Zajištění dokladů nezbytných k vydání kolaudačního souhlasu</t>
  </si>
  <si>
    <t>14</t>
  </si>
  <si>
    <t>04910300R</t>
  </si>
  <si>
    <t>Publicita projektu</t>
  </si>
  <si>
    <t>soubor</t>
  </si>
  <si>
    <t>1474155100</t>
  </si>
  <si>
    <t>Náklady spojené s publicitou projektu, zajištění informovanosti veřejnosti</t>
  </si>
  <si>
    <t xml:space="preserve">-především dotčené výstavbou, informační bilboard, ap. </t>
  </si>
  <si>
    <t>15</t>
  </si>
  <si>
    <t>04920300R</t>
  </si>
  <si>
    <t>Ostatní náklady z obchodních podmínek smlouvy</t>
  </si>
  <si>
    <t>-843419924</t>
  </si>
  <si>
    <t>Náklady spojené s dodržením podmínek uvedených v dokumentech vyhlášené soutěže a dalších, především obchodních podmínek smlouvy</t>
  </si>
  <si>
    <t>VRN9</t>
  </si>
  <si>
    <t>Ostatní náklady</t>
  </si>
  <si>
    <t>16</t>
  </si>
  <si>
    <t>094002000</t>
  </si>
  <si>
    <t>Ostatní náklady související s výstavbou</t>
  </si>
  <si>
    <t>…</t>
  </si>
  <si>
    <t>-144232259</t>
  </si>
  <si>
    <t xml:space="preserve">Náklady na provizorní dopravní značení, pronájem  a osazení značek, jejich údržba</t>
  </si>
  <si>
    <t>a odstranění</t>
  </si>
  <si>
    <t>SO 101 - Komunikace, parkovací stání, chodníky</t>
  </si>
  <si>
    <t>HSV - Práce a dodávky HSV</t>
  </si>
  <si>
    <t xml:space="preserve">    1 - Zemní práce</t>
  </si>
  <si>
    <t xml:space="preserve">    11 - Přípravné a přidružené práce</t>
  </si>
  <si>
    <t xml:space="preserve">    2 - Zakládání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</si>
  <si>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</si>
  <si>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</si>
  <si>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</si>
  <si>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</si>
  <si>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</si>
  <si>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</si>
  <si>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</si>
  <si>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</si>
  <si>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</si>
  <si>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</si>
  <si>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</si>
  <si>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122252205</t>
  </si>
  <si>
    <t>Odkopávky a prokopávky nezapažené pro silnice a dálnice v hornině třídy těžitelnosti I objem do 1000 m3 strojně</t>
  </si>
  <si>
    <t>m3</t>
  </si>
  <si>
    <t>29204330</t>
  </si>
  <si>
    <t>(820+75+(272+37)*0,35+250+27+(148+223)*0,35)*0,42</t>
  </si>
  <si>
    <t>(370+32+70+(370+310)*0,25)*0,3</t>
  </si>
  <si>
    <t>Sanace pláně</t>
  </si>
  <si>
    <t>(820+75+(272+37)*0,35+250+27+(148+223)*0,35)*0,20</t>
  </si>
  <si>
    <t>Odpočet odhumusování</t>
  </si>
  <si>
    <t>-780*0,15</t>
  </si>
  <si>
    <t>Odpočet konstrukcí</t>
  </si>
  <si>
    <t>-(210*0,43+80*0,38+27*0,3+160*0,3+150*0,2+40*0,3+80*0,3+215*0,23+45*0,24)</t>
  </si>
  <si>
    <t>Součet</t>
  </si>
  <si>
    <t>132212131</t>
  </si>
  <si>
    <t>Hloubení nezapažených rýh šířky do 800 mm v soudržných horninách třídy těžitelnosti I skupiny 3 ručně</t>
  </si>
  <si>
    <t>-1854022377</t>
  </si>
  <si>
    <t>Kabelové chráničky na stávajících kabelech</t>
  </si>
  <si>
    <t>0,8*1,0*51</t>
  </si>
  <si>
    <t>132251103</t>
  </si>
  <si>
    <t>Hloubení rýh nezapažených š do 800 mm v hornině třídy těžitelnosti I skupiny 3 objem do 100 m3 strojně</t>
  </si>
  <si>
    <t>-440937534</t>
  </si>
  <si>
    <t>Přípojky vpustí a rošru</t>
  </si>
  <si>
    <t>0,5*(1,2+1,5)*35+0,5*(0,6+1,5)*9</t>
  </si>
  <si>
    <t>Kabelová chránička pro výhladové napojení</t>
  </si>
  <si>
    <t>0,8*1,0*20</t>
  </si>
  <si>
    <t>133251101</t>
  </si>
  <si>
    <t>Hloubení šachet nezapažených v hornině třídy těžitelnosti I skupiny 3 objem do 20 m3</t>
  </si>
  <si>
    <t>-1843034508</t>
  </si>
  <si>
    <t>Uliční vpusti</t>
  </si>
  <si>
    <t>1,5*1,5*2,2*4</t>
  </si>
  <si>
    <t>Patky DZ</t>
  </si>
  <si>
    <t>0,4*0,5*0,6*17</t>
  </si>
  <si>
    <t>162651112</t>
  </si>
  <si>
    <t>Vodorovné přemístění přes 4 000 do 5000 m výkopku/sypaniny z horniny třídy těžitelnosti I skupiny 1 až 3</t>
  </si>
  <si>
    <t>265614253</t>
  </si>
  <si>
    <t>646,25+40,8+72,7+21,84</t>
  </si>
  <si>
    <t>171201211</t>
  </si>
  <si>
    <t>Poplatek za uložení stavebního odpadu - zeminy a kameniva na skládce</t>
  </si>
  <si>
    <t>t</t>
  </si>
  <si>
    <t>329510404</t>
  </si>
  <si>
    <t>781,59*1,7</t>
  </si>
  <si>
    <t>174151101</t>
  </si>
  <si>
    <t>Zásyp jam, šachet rýh nebo kolem objektů sypaninou se zhutněním</t>
  </si>
  <si>
    <t>1215399124</t>
  </si>
  <si>
    <t>Vpusti</t>
  </si>
  <si>
    <t>1,5*1,5*2,2*0,75*4</t>
  </si>
  <si>
    <t xml:space="preserve">Přípojky vpustí a roštu </t>
  </si>
  <si>
    <t>Odpočet obsypu potrubí</t>
  </si>
  <si>
    <t>-37,44</t>
  </si>
  <si>
    <t>Odpočet lože potrubí</t>
  </si>
  <si>
    <t>-8,32</t>
  </si>
  <si>
    <t>M</t>
  </si>
  <si>
    <t>58344171</t>
  </si>
  <si>
    <t>štěrkodrť frakce 0/32</t>
  </si>
  <si>
    <t>1139070808</t>
  </si>
  <si>
    <t>82,500</t>
  </si>
  <si>
    <t>82,5*2 'Přepočtené koeficientem množství</t>
  </si>
  <si>
    <t>175151101</t>
  </si>
  <si>
    <t>Obsypání potrubí strojně sypaninou bez prohození, uloženou do 3 m</t>
  </si>
  <si>
    <t>196896559</t>
  </si>
  <si>
    <t>Přípojky vpustí a roštu</t>
  </si>
  <si>
    <t>0,8*0,45*44</t>
  </si>
  <si>
    <t>kabelová chránička pro výhledové připojení</t>
  </si>
  <si>
    <t>0,8*0,45*60</t>
  </si>
  <si>
    <t>58337331</t>
  </si>
  <si>
    <t>štěrkopísek frakce 0/22</t>
  </si>
  <si>
    <t>-46417314</t>
  </si>
  <si>
    <t>37,44</t>
  </si>
  <si>
    <t>37,44*2 'Přepočtené koeficientem množství</t>
  </si>
  <si>
    <t>181152302</t>
  </si>
  <si>
    <t>Úprava pláně pro silnice a dálnice v zářezech se zhutněním</t>
  </si>
  <si>
    <t>m2</t>
  </si>
  <si>
    <t>755810073</t>
  </si>
  <si>
    <t>820+75+(272+37)*0,35+250+27+(148+223)*0,35+370+32+70+(370+310)*0,25</t>
  </si>
  <si>
    <t>Přípravné a přidružené práce</t>
  </si>
  <si>
    <t>184818231</t>
  </si>
  <si>
    <t>Ochrana kmene průměru do 300 mm bedněním výšky do 2 m</t>
  </si>
  <si>
    <t>kus</t>
  </si>
  <si>
    <t>-1931939781</t>
  </si>
  <si>
    <t>184818232</t>
  </si>
  <si>
    <t>Ochrana kmene průměru přes 300 do 500 mm bedněním výšky do 2 m</t>
  </si>
  <si>
    <t>-96022086</t>
  </si>
  <si>
    <t>121151123</t>
  </si>
  <si>
    <t>Sejmutí ornice plochy přes 500 m2 tl vrstvy do 200 mm strojně</t>
  </si>
  <si>
    <t>307357636</t>
  </si>
  <si>
    <t>780</t>
  </si>
  <si>
    <t>162306111</t>
  </si>
  <si>
    <t>Vodorovné přemístění do 500 m bez naložení výkopku ze zemin schopných zúrodnění</t>
  </si>
  <si>
    <t>-442874982</t>
  </si>
  <si>
    <t>780*0,15</t>
  </si>
  <si>
    <t>171206111</t>
  </si>
  <si>
    <t>Uložení zemin schopných zúrodnění nebo výsypek do násypů</t>
  </si>
  <si>
    <t>2137327145</t>
  </si>
  <si>
    <t xml:space="preserve">Mezideponie </t>
  </si>
  <si>
    <t>117,0</t>
  </si>
  <si>
    <t>17</t>
  </si>
  <si>
    <t>113106142</t>
  </si>
  <si>
    <t>Rozebrání dlažeb z betonových nebo kamenných dlaždic komunikací pro pěší strojně pl přes 50 m2</t>
  </si>
  <si>
    <t>-1646437264</t>
  </si>
  <si>
    <t>215</t>
  </si>
  <si>
    <t>18</t>
  </si>
  <si>
    <t>113106144</t>
  </si>
  <si>
    <t>Rozebrání dlažeb ze zámkových dlaždic komunikací pro pěší strojně pl přes 50 m2</t>
  </si>
  <si>
    <t>1277795264</t>
  </si>
  <si>
    <t>Stezka pro pěší a cyklisty - dlažba zpětně využita v rámci stavby</t>
  </si>
  <si>
    <t>150+40</t>
  </si>
  <si>
    <t>Chodníky - dlažba zpětně využiuta v rámci stavby</t>
  </si>
  <si>
    <t>50</t>
  </si>
  <si>
    <t>Mezisoučet</t>
  </si>
  <si>
    <t>Chodníky - dlažba odvezena k recyklaci</t>
  </si>
  <si>
    <t>80</t>
  </si>
  <si>
    <t>19</t>
  </si>
  <si>
    <t>113106146</t>
  </si>
  <si>
    <t>Rozebrání dlažeb z vegetačních dlaždic betonových komunikací pro pěší strojně pl přes 50 m2</t>
  </si>
  <si>
    <t>1597808639</t>
  </si>
  <si>
    <t>20</t>
  </si>
  <si>
    <t>113106290</t>
  </si>
  <si>
    <t>Rozebrání vozovek ze silničních dílců se spárami vyplněnými kamenivem strojně pl přes 50 do 200 m2</t>
  </si>
  <si>
    <t>-283555835</t>
  </si>
  <si>
    <t>160</t>
  </si>
  <si>
    <t>113107153</t>
  </si>
  <si>
    <t>Odstranění podkladu z kameniva těženého tl přes 200 do 300 mm strojně pl přes 50 do 200 m2</t>
  </si>
  <si>
    <t>-1844062278</t>
  </si>
  <si>
    <t>podklad pod zatravňovací dlažbou</t>
  </si>
  <si>
    <t>22</t>
  </si>
  <si>
    <t>113107162</t>
  </si>
  <si>
    <t>Odstranění podkladu z kameniva drceného tl přes 100 do 200 mm strojně pl přes 50 do 200 m2</t>
  </si>
  <si>
    <t>-312745200</t>
  </si>
  <si>
    <t>Podklad pod plochami ze zámkové dlažby</t>
  </si>
  <si>
    <t>40+80</t>
  </si>
  <si>
    <t>23</t>
  </si>
  <si>
    <t>113107212</t>
  </si>
  <si>
    <t>Odstranění podkladu z kameniva těženého tl přes 100 do 200 mm strojně pl přes 200 m2</t>
  </si>
  <si>
    <t>-554463731</t>
  </si>
  <si>
    <t>Předpokládaná tl. 150 mm</t>
  </si>
  <si>
    <t>Podklad dlažby</t>
  </si>
  <si>
    <t>Podklad betonové plochy</t>
  </si>
  <si>
    <t>27</t>
  </si>
  <si>
    <t>Podklad plochy z panelů</t>
  </si>
  <si>
    <t>Podklad plochy z recyklátu</t>
  </si>
  <si>
    <t>150</t>
  </si>
  <si>
    <t>Podklad komunikací</t>
  </si>
  <si>
    <t>210+3*1+7,5*1,2+1,2*1,2</t>
  </si>
  <si>
    <t>24</t>
  </si>
  <si>
    <t>113107232</t>
  </si>
  <si>
    <t>Odstranění podkladu z betonu prostého tl přes 150 do 300 mm strojně pl přes 200 m2</t>
  </si>
  <si>
    <t>-1379519117</t>
  </si>
  <si>
    <t>Komunikace - předpokládaná tl. 180 mm</t>
  </si>
  <si>
    <t>25</t>
  </si>
  <si>
    <t>113107241</t>
  </si>
  <si>
    <t>Odstranění podkladu živičného tl 50 mm strojně pl přes 200 m2</t>
  </si>
  <si>
    <t>-1532794976</t>
  </si>
  <si>
    <t>Litý asfalt</t>
  </si>
  <si>
    <t>135+45</t>
  </si>
  <si>
    <t>Recyklát - bude využit v rámci stavby</t>
  </si>
  <si>
    <t>26</t>
  </si>
  <si>
    <t>113107311</t>
  </si>
  <si>
    <t>Odstranění podkladu z kameniva těženého tl do 100 mm strojně pl do 50 m2</t>
  </si>
  <si>
    <t>506704452</t>
  </si>
  <si>
    <t xml:space="preserve">Podklad  litého asfaltu</t>
  </si>
  <si>
    <t>45</t>
  </si>
  <si>
    <t>113107330</t>
  </si>
  <si>
    <t>Odstranění podkladu z betonu prostého tl do 100 mm strojně pl do 50 m2</t>
  </si>
  <si>
    <t>-1446259471</t>
  </si>
  <si>
    <t>Podklad litého asfaltu</t>
  </si>
  <si>
    <t>28</t>
  </si>
  <si>
    <t>113107331</t>
  </si>
  <si>
    <t>Odstranění podkladu z betonu prostého tl přes 100 do 150 mm strojně pl do 50 m2</t>
  </si>
  <si>
    <t>304516674</t>
  </si>
  <si>
    <t>Betonová plocha</t>
  </si>
  <si>
    <t>29</t>
  </si>
  <si>
    <t>113154548</t>
  </si>
  <si>
    <t>Frézování živičného krytu tl 100 mm pruh š přes 1 m pl přes 500 do 2000 m2</t>
  </si>
  <si>
    <t>760319515</t>
  </si>
  <si>
    <t>tl. 80 - 120 mm</t>
  </si>
  <si>
    <t>1040+210</t>
  </si>
  <si>
    <t>30</t>
  </si>
  <si>
    <t>113202111</t>
  </si>
  <si>
    <t>Vytrhání obrub krajníků obrubníků stojatých</t>
  </si>
  <si>
    <t>m</t>
  </si>
  <si>
    <t>-1643626058</t>
  </si>
  <si>
    <t>Silniční</t>
  </si>
  <si>
    <t>420</t>
  </si>
  <si>
    <t>Chodníkové</t>
  </si>
  <si>
    <t>670</t>
  </si>
  <si>
    <t>31</t>
  </si>
  <si>
    <t>139951123</t>
  </si>
  <si>
    <t>Bourání kcí v hloubených vykopávkách ze zdiva ze ŽB nebo předpjatého strojně</t>
  </si>
  <si>
    <t>1446407583</t>
  </si>
  <si>
    <t>Nefunkční šachty TEHOS-předpoklad</t>
  </si>
  <si>
    <t>(1,5*1,5+2*3,5*3,5-0,6*0,6*5)*0,20+(4*1,5+2*4*3,5)*0,2*1,0</t>
  </si>
  <si>
    <t>Uliční vpust</t>
  </si>
  <si>
    <t>1,0</t>
  </si>
  <si>
    <t>32</t>
  </si>
  <si>
    <t>899103211</t>
  </si>
  <si>
    <t>Demontáž poklopů litinových nebo ocelových včetně rámů hmotnosti přes 100 do 150 kg</t>
  </si>
  <si>
    <t>-1908921217</t>
  </si>
  <si>
    <t>Včetně odvozu do sběrny kovového odpadu</t>
  </si>
  <si>
    <t>33</t>
  </si>
  <si>
    <t>899203211</t>
  </si>
  <si>
    <t>Demontáž mříží litinových včetně rámů hmotnosti přes 100 do 150 kg</t>
  </si>
  <si>
    <t>-320992322</t>
  </si>
  <si>
    <t>Předáno investorovi</t>
  </si>
  <si>
    <t>34</t>
  </si>
  <si>
    <t>919735111</t>
  </si>
  <si>
    <t>Řezání stávajícího živičného krytu hl do 50 mm</t>
  </si>
  <si>
    <t>-2075684808</t>
  </si>
  <si>
    <t>35</t>
  </si>
  <si>
    <t>919735122</t>
  </si>
  <si>
    <t>Řezání stávajícího betonového krytu hl přes 50 do 100 mm</t>
  </si>
  <si>
    <t>-1107238454</t>
  </si>
  <si>
    <t>36</t>
  </si>
  <si>
    <t>919735124</t>
  </si>
  <si>
    <t>Řezání stávajícího betonového krytu hl přes 150 do 200 mm</t>
  </si>
  <si>
    <t>-191918539</t>
  </si>
  <si>
    <t>360+2*3+7,5+2*1,2+3*1,2</t>
  </si>
  <si>
    <t>37</t>
  </si>
  <si>
    <t>966006132</t>
  </si>
  <si>
    <t>Odstranění značek dopravních nebo orientačních se sloupky s betonovými patkami</t>
  </si>
  <si>
    <t>-1164136573</t>
  </si>
  <si>
    <t>Posun DZ</t>
  </si>
  <si>
    <t>38</t>
  </si>
  <si>
    <t>966006211</t>
  </si>
  <si>
    <t>Odstranění svislých dopravních značek ze sloupů, sloupků nebo konzol</t>
  </si>
  <si>
    <t>-432261024</t>
  </si>
  <si>
    <t>39</t>
  </si>
  <si>
    <t>979024442</t>
  </si>
  <si>
    <t>Očištění vybouraných obrubníků a krajníků chodníkových</t>
  </si>
  <si>
    <t>-940390531</t>
  </si>
  <si>
    <t>979024443</t>
  </si>
  <si>
    <t>Očištění vybouraných obrubníků a krajníků silničních</t>
  </si>
  <si>
    <t>-1618385260</t>
  </si>
  <si>
    <t>41</t>
  </si>
  <si>
    <t>979054441</t>
  </si>
  <si>
    <t>Očištění vybouraných z desek nebo dlaždic s původním spárováním z kameniva těženého</t>
  </si>
  <si>
    <t>251176228</t>
  </si>
  <si>
    <t>42</t>
  </si>
  <si>
    <t>979054451</t>
  </si>
  <si>
    <t>Očištění vybouraných zámkových dlaždic s původním spárováním z kameniva těženého</t>
  </si>
  <si>
    <t>1133709962</t>
  </si>
  <si>
    <t>I pro zatravňovací dlažbu</t>
  </si>
  <si>
    <t>320+80</t>
  </si>
  <si>
    <t>43</t>
  </si>
  <si>
    <t>979094441</t>
  </si>
  <si>
    <t>Očištění vybouraných silničních dílců s původním spárováním z kameniva těženého</t>
  </si>
  <si>
    <t>-498566073</t>
  </si>
  <si>
    <t>Zakládání</t>
  </si>
  <si>
    <t>44</t>
  </si>
  <si>
    <t>219991114</t>
  </si>
  <si>
    <t>Položení chráničky z plastových trubek DN přes 100 do 150 mm</t>
  </si>
  <si>
    <t>207422270</t>
  </si>
  <si>
    <t>Přípolože rezervních chrániček pro sdělovací kabely</t>
  </si>
  <si>
    <t xml:space="preserve">CETIN </t>
  </si>
  <si>
    <t>Vodafon</t>
  </si>
  <si>
    <t>34571357</t>
  </si>
  <si>
    <t>trubka elektroinstalační ohebná dvouplášťová korugovaná HDPE (chránička) D 108/125mm</t>
  </si>
  <si>
    <t>-576430835</t>
  </si>
  <si>
    <t>24,0</t>
  </si>
  <si>
    <t>24*1,05 'Přepočtené koeficientem množství</t>
  </si>
  <si>
    <t>46</t>
  </si>
  <si>
    <t>275311126</t>
  </si>
  <si>
    <t>Základové patky a bloky z betonu prostého C 20/25</t>
  </si>
  <si>
    <t>445402480</t>
  </si>
  <si>
    <t>Patky pro DZ</t>
  </si>
  <si>
    <t>Zakládání - úprava podloží a základové spáry, zlepšování vlastností hornin</t>
  </si>
  <si>
    <t>47</t>
  </si>
  <si>
    <t>213141112</t>
  </si>
  <si>
    <t>Zřízení vrstvy z geotextilie v rovině nebo ve sklonu do 1:5 š do 6 m</t>
  </si>
  <si>
    <t>1192449698</t>
  </si>
  <si>
    <t>48</t>
  </si>
  <si>
    <t>69311201</t>
  </si>
  <si>
    <t>geotextilie netkaná PES+PP 400g/m2</t>
  </si>
  <si>
    <t>299950546</t>
  </si>
  <si>
    <t>2052,0</t>
  </si>
  <si>
    <t>2052*1,05 'Přepočtené koeficientem množství</t>
  </si>
  <si>
    <t>49</t>
  </si>
  <si>
    <t>462451114</t>
  </si>
  <si>
    <t>Prolití kamenného záhozu maltou MC 25</t>
  </si>
  <si>
    <t>-393245299</t>
  </si>
  <si>
    <t>70 kg/m2</t>
  </si>
  <si>
    <t>Zesílení podkladní vrstvy u nových chodníků a posunu cyklostezky</t>
  </si>
  <si>
    <t>- dořešeno v rámci AD</t>
  </si>
  <si>
    <t>(370+32+70)*70/2200</t>
  </si>
  <si>
    <t>Zlepšení u výměny zeminy v aktivní zóně u komunikací - dořešeno v rámci AD</t>
  </si>
  <si>
    <t>(250+27+(148+223)*0,35)*70/2200</t>
  </si>
  <si>
    <t>564761111</t>
  </si>
  <si>
    <t>Podklad z kameniva hrubého drceného vel. 32-63 mm plochy přes 100 m2 tl 200 mm</t>
  </si>
  <si>
    <t>-888753596</t>
  </si>
  <si>
    <t xml:space="preserve">Zlepšení aktivní zóny  u parkovacích stání  a komunikacé -  frakce 32-63 - realizace dle</t>
  </si>
  <si>
    <t>skutečné potřeby - dořešeno v rámci AD</t>
  </si>
  <si>
    <t>820+75+(272+37)*0,35+250+27+(148+223)*0,35</t>
  </si>
  <si>
    <t>Svislé a kompletní konstrukce</t>
  </si>
  <si>
    <t>51</t>
  </si>
  <si>
    <t>3481711R1</t>
  </si>
  <si>
    <t>Kontejnerové zástěny, modul délky 1,5 m vč.sloupků, viz. projektová dokumentace - kompletní dodávka a osazení</t>
  </si>
  <si>
    <t>1793468116</t>
  </si>
  <si>
    <t>3*5+2</t>
  </si>
  <si>
    <t>52</t>
  </si>
  <si>
    <t>3481711R2</t>
  </si>
  <si>
    <t>Kontejnerové zástěny, modul délky 2,0 m vč.sloupků, viz. projektová dokumentace - kompletní dodávka a osazení</t>
  </si>
  <si>
    <t>-538144923</t>
  </si>
  <si>
    <t>53</t>
  </si>
  <si>
    <t>38899521R</t>
  </si>
  <si>
    <t xml:space="preserve">Půlená kabelová chránička plastová, žlab 160/110  - dodávka a osazení, vč. výstražné folie a zásypu drobným kamenivem</t>
  </si>
  <si>
    <t>2118143250</t>
  </si>
  <si>
    <t>Sdělovací kabely</t>
  </si>
  <si>
    <t>CETIN</t>
  </si>
  <si>
    <t>ZLINNET</t>
  </si>
  <si>
    <t>VODAFON</t>
  </si>
  <si>
    <t>Vodorovné konstrukce</t>
  </si>
  <si>
    <t>54</t>
  </si>
  <si>
    <t>451572111</t>
  </si>
  <si>
    <t>Lože pod potrubí otevřený výkop z kameniva drobného těženého</t>
  </si>
  <si>
    <t>1708361524</t>
  </si>
  <si>
    <t>Kabelová chráničky pro výhledové připojení</t>
  </si>
  <si>
    <t>0,8*0,1*60</t>
  </si>
  <si>
    <t>Přípojky vpustí</t>
  </si>
  <si>
    <t>0,8*0,1*44</t>
  </si>
  <si>
    <t>55</t>
  </si>
  <si>
    <t>452112112</t>
  </si>
  <si>
    <t>Osazení betonových prstenců nebo rámů v do 100 mm</t>
  </si>
  <si>
    <t>-250792882</t>
  </si>
  <si>
    <t>2*4</t>
  </si>
  <si>
    <t>56</t>
  </si>
  <si>
    <t>59224013</t>
  </si>
  <si>
    <t>prstenec šachtový vyrovnávací betonový 625x100x100mm</t>
  </si>
  <si>
    <t>1069270250</t>
  </si>
  <si>
    <t>57</t>
  </si>
  <si>
    <t>452386131</t>
  </si>
  <si>
    <t>Vyrovnávací prstence z betonu prostého tř. C 25/30 v přes 200 mm</t>
  </si>
  <si>
    <t>-706016511</t>
  </si>
  <si>
    <t>Úprava čichačky</t>
  </si>
  <si>
    <t>Komunikace pozemní</t>
  </si>
  <si>
    <t>58</t>
  </si>
  <si>
    <t>564831111</t>
  </si>
  <si>
    <t>Podklad ze štěrkodrtě ŠD plochy přes 100 m2 tl 100 mm</t>
  </si>
  <si>
    <t>-367360911</t>
  </si>
  <si>
    <t>Frakce 0-32</t>
  </si>
  <si>
    <t>Stezka pro pěší a cyklisty - předláždění</t>
  </si>
  <si>
    <t>110</t>
  </si>
  <si>
    <t>Navýšení při využití konstrukce u vstupů</t>
  </si>
  <si>
    <t>130</t>
  </si>
  <si>
    <t>59</t>
  </si>
  <si>
    <t>564851111</t>
  </si>
  <si>
    <t>Podklad ze štěrkodrtě ŠD plochy přes 100 m2 tl 150 mm</t>
  </si>
  <si>
    <t>-1438363899</t>
  </si>
  <si>
    <t>Frakce 0-63</t>
  </si>
  <si>
    <t>820+75</t>
  </si>
  <si>
    <t>Rozšíření</t>
  </si>
  <si>
    <t>0,35*(272+37)</t>
  </si>
  <si>
    <t>60</t>
  </si>
  <si>
    <t>564861111</t>
  </si>
  <si>
    <t>Podklad ze štěrkodrtě ŠD plochy přes 100 m2 tl 200 mm</t>
  </si>
  <si>
    <t>417185970</t>
  </si>
  <si>
    <t>Komunikace - nová konstrukce</t>
  </si>
  <si>
    <t>250</t>
  </si>
  <si>
    <t>0,35*(148+223)</t>
  </si>
  <si>
    <t>Zvýšený práh</t>
  </si>
  <si>
    <t>Chodníky - využití konstrukce</t>
  </si>
  <si>
    <t>205</t>
  </si>
  <si>
    <t>Frakce 32-63</t>
  </si>
  <si>
    <t>Chodníky - nová konstrukce</t>
  </si>
  <si>
    <t>370+32</t>
  </si>
  <si>
    <t>Stezka pro pěší a cyklisty - nová konstrukce</t>
  </si>
  <si>
    <t>70</t>
  </si>
  <si>
    <t>61</t>
  </si>
  <si>
    <t>564930411</t>
  </si>
  <si>
    <t>Podklad z asfaltového recyklátu plochy do 100 m2 tl 90 mm</t>
  </si>
  <si>
    <t>-1474448250</t>
  </si>
  <si>
    <t>Úprava vjezdu v tl. cca 190 mm - využit recyklát z přípravy území</t>
  </si>
  <si>
    <t>62</t>
  </si>
  <si>
    <t>564930412</t>
  </si>
  <si>
    <t>Podklad z asfaltového recyklátu plochy do 100 m2 tl 100 mm</t>
  </si>
  <si>
    <t>361751526</t>
  </si>
  <si>
    <t>63</t>
  </si>
  <si>
    <t>565145111</t>
  </si>
  <si>
    <t xml:space="preserve">Asfaltový beton vrstva podkladní ACP 16+  tl 60 mm š do 3 m</t>
  </si>
  <si>
    <t>-319913145</t>
  </si>
  <si>
    <t>250+940</t>
  </si>
  <si>
    <t>64</t>
  </si>
  <si>
    <t>567122111</t>
  </si>
  <si>
    <t>Podklad ze směsi stmelené cementem SC C 8/10 (KSC I) tl 120 mm</t>
  </si>
  <si>
    <t>-198326949</t>
  </si>
  <si>
    <t>250+940+27</t>
  </si>
  <si>
    <t>65</t>
  </si>
  <si>
    <t>567124141</t>
  </si>
  <si>
    <t>Podklad ze směsi stmelené cementem SC C 20/25 (PB I) tl 180 mm</t>
  </si>
  <si>
    <t>176512861</t>
  </si>
  <si>
    <t>Vyspravení stávající konstrukce po překopech pro přípojky a chráničky</t>
  </si>
  <si>
    <t>3*1+7,5*1,2</t>
  </si>
  <si>
    <t>66</t>
  </si>
  <si>
    <t>573111113</t>
  </si>
  <si>
    <t>Postřik živičný infiltrační s posypem z asfaltu množství 1,5 kg/m2</t>
  </si>
  <si>
    <t>1395798694</t>
  </si>
  <si>
    <t>67</t>
  </si>
  <si>
    <t>573211112</t>
  </si>
  <si>
    <t>Postřik živičný spojovací z asfaltu v množství 0,70 kg/m2</t>
  </si>
  <si>
    <t>158265646</t>
  </si>
  <si>
    <t>250+940+80</t>
  </si>
  <si>
    <t>68</t>
  </si>
  <si>
    <t>577134121</t>
  </si>
  <si>
    <t>Asfaltový beton vrstva obrusná ACO 11+ (ABS) tř. I tl 40 mm š přes 3 m z nemodifikovaného asfaltu</t>
  </si>
  <si>
    <t>-528566656</t>
  </si>
  <si>
    <t>69</t>
  </si>
  <si>
    <t>591211111</t>
  </si>
  <si>
    <t>Kladení dlažby z kostek drobných z kamene do lože z kameniva těženého tl 50 mm</t>
  </si>
  <si>
    <t>-987261512</t>
  </si>
  <si>
    <t>58381007</t>
  </si>
  <si>
    <t>kostka štípaná dlažební žula drobná 8/10</t>
  </si>
  <si>
    <t>1132518702</t>
  </si>
  <si>
    <t>27,0</t>
  </si>
  <si>
    <t>27*1,02 'Přepočtené koeficientem množství</t>
  </si>
  <si>
    <t>71</t>
  </si>
  <si>
    <t>596211112</t>
  </si>
  <si>
    <t>Kladení zámkové dlažby komunikací pro pěší ručně tl 60 mm skupiny A pl přes 100 do 300 m2</t>
  </si>
  <si>
    <t>983659061</t>
  </si>
  <si>
    <t xml:space="preserve">Stezka  - využití stávající dlažby</t>
  </si>
  <si>
    <t>110+70</t>
  </si>
  <si>
    <t>72</t>
  </si>
  <si>
    <t>596211213</t>
  </si>
  <si>
    <t>Kladení zámkové dlažby komunikací pro pěší ručně tl 80 mm skupiny A pl přes 300 m2</t>
  </si>
  <si>
    <t>-176162087</t>
  </si>
  <si>
    <t>Chodníky - nová dlažba</t>
  </si>
  <si>
    <t>205+370+32</t>
  </si>
  <si>
    <t>73</t>
  </si>
  <si>
    <t>59245020</t>
  </si>
  <si>
    <t>dlažba skladebná betonová 200x100mm tl 80mm přírodní</t>
  </si>
  <si>
    <t>-1075392750</t>
  </si>
  <si>
    <t>205+370</t>
  </si>
  <si>
    <t>575*1,01 'Přepočtené koeficientem množství</t>
  </si>
  <si>
    <t>74</t>
  </si>
  <si>
    <t>59245226</t>
  </si>
  <si>
    <t>dlažba pro nevidomé betonová 200x100mm tl 80mm barevná</t>
  </si>
  <si>
    <t>-718761171</t>
  </si>
  <si>
    <t>32*1,03 'Přepočtené koeficientem množství</t>
  </si>
  <si>
    <t>75</t>
  </si>
  <si>
    <t>596212221</t>
  </si>
  <si>
    <t>Kladení zámkové dlažby pozemních komunikací ručně tl 80 mm skupiny B pl přes 50 do 100 m2</t>
  </si>
  <si>
    <t>-510746050</t>
  </si>
  <si>
    <t>Imobilní stání, vjezdy</t>
  </si>
  <si>
    <t>76</t>
  </si>
  <si>
    <t>59246073</t>
  </si>
  <si>
    <t>dlažba skladebná vsakovací betonová 200x100mm tl 80mm přírodní</t>
  </si>
  <si>
    <t>1050902444</t>
  </si>
  <si>
    <t>75-9*0,1</t>
  </si>
  <si>
    <t>74,1*1,03 'Přepočtené koeficientem množství</t>
  </si>
  <si>
    <t>77</t>
  </si>
  <si>
    <t>59246074</t>
  </si>
  <si>
    <t>dlažba skladebná vsakovací betonová 200x100mm tl 80mm barevná</t>
  </si>
  <si>
    <t>975579418</t>
  </si>
  <si>
    <t>Červená</t>
  </si>
  <si>
    <t>2*4,5*0,1</t>
  </si>
  <si>
    <t>0,9*1,03 'Přepočtené koeficientem množství</t>
  </si>
  <si>
    <t>78</t>
  </si>
  <si>
    <t>596412115</t>
  </si>
  <si>
    <t>Kladení dlažby z vegetačních tvárnic pozemních komunikací velikosti dlaždic do 0,09 m2 tl 80 mm pl přes 300 m2</t>
  </si>
  <si>
    <t>-224613840</t>
  </si>
  <si>
    <t>820</t>
  </si>
  <si>
    <t>79</t>
  </si>
  <si>
    <t>59245035</t>
  </si>
  <si>
    <t>dlažba plošná betonová vegetační 200x200x80mm přírodní</t>
  </si>
  <si>
    <t>-555933535</t>
  </si>
  <si>
    <t>820-21</t>
  </si>
  <si>
    <t>799*1,01 'Přepočtené koeficientem množství</t>
  </si>
  <si>
    <t>59245036</t>
  </si>
  <si>
    <t>dlažba plošná betonová vegetační 200x100x80mm barevná</t>
  </si>
  <si>
    <t>-83379135</t>
  </si>
  <si>
    <t>21*1,03 'Přepočtené koeficientem množství</t>
  </si>
  <si>
    <t>Trubní vedení</t>
  </si>
  <si>
    <t>81</t>
  </si>
  <si>
    <t>871310330</t>
  </si>
  <si>
    <t>Montáž kanalizačního potrubí hladkého plnostěnného SN 16 z polypropylenu DN 150</t>
  </si>
  <si>
    <t>119157204</t>
  </si>
  <si>
    <t>2+6+1+25+9</t>
  </si>
  <si>
    <t>82</t>
  </si>
  <si>
    <t>28617094</t>
  </si>
  <si>
    <t>trubka kanalizační PP plnostěnná třívrstvá DN 150x6000mm SN16</t>
  </si>
  <si>
    <t>195786200</t>
  </si>
  <si>
    <t>43*1,015 'Přepočtené koeficientem množství</t>
  </si>
  <si>
    <t>83</t>
  </si>
  <si>
    <t>877310320</t>
  </si>
  <si>
    <t>Montáž odboček na kanalizačním potrubí z PP nebo tvrdého PVC-U trub hladkých plnostěnných DN 150</t>
  </si>
  <si>
    <t>1372795302</t>
  </si>
  <si>
    <t>84</t>
  </si>
  <si>
    <t>28617205</t>
  </si>
  <si>
    <t>odbočka kanalizační PP třívrstvá SN16 45° DN 150/150</t>
  </si>
  <si>
    <t>-1998545989</t>
  </si>
  <si>
    <t>85</t>
  </si>
  <si>
    <t>894812612</t>
  </si>
  <si>
    <t>Vyříznutí a utěsnění otvoru ve stěně šachty DN 160</t>
  </si>
  <si>
    <t>-614682056</t>
  </si>
  <si>
    <t>Napojení vpusti DV4 na vpust DV3</t>
  </si>
  <si>
    <t>86</t>
  </si>
  <si>
    <t>89594121R</t>
  </si>
  <si>
    <t>Rekonstrukce stávající vpusti na stokovou vložku - kompletní</t>
  </si>
  <si>
    <t>-1136928834</t>
  </si>
  <si>
    <t>87</t>
  </si>
  <si>
    <t>895941343</t>
  </si>
  <si>
    <t>Osazení vpusti uliční DN 500 z betonových dílců dno vysoké s kalištěm</t>
  </si>
  <si>
    <t>-1487312366</t>
  </si>
  <si>
    <t>88</t>
  </si>
  <si>
    <t>59224470</t>
  </si>
  <si>
    <t>vpusť uliční DN 500 kaliště vysoké 500/525x65mm</t>
  </si>
  <si>
    <t>409548537</t>
  </si>
  <si>
    <t>89</t>
  </si>
  <si>
    <t>895941362</t>
  </si>
  <si>
    <t>Osazení vpusti uliční DN 500 z betonových dílců skruž středová 590 mm</t>
  </si>
  <si>
    <t>53032688</t>
  </si>
  <si>
    <t>90</t>
  </si>
  <si>
    <t>59224462</t>
  </si>
  <si>
    <t>vpusť uliční DN 500 skruž průběžná vysoká betonová 500/590x65mm</t>
  </si>
  <si>
    <t>991069151</t>
  </si>
  <si>
    <t>4,0</t>
  </si>
  <si>
    <t>91</t>
  </si>
  <si>
    <t>895941367</t>
  </si>
  <si>
    <t>Osazení vpusti uliční DN 500 z betonových dílců skruž se zápachovou uzávěrkou</t>
  </si>
  <si>
    <t>-1979204797</t>
  </si>
  <si>
    <t>92</t>
  </si>
  <si>
    <t>59224467</t>
  </si>
  <si>
    <t>vpusť uliční DN 500 skruž průběžná 500/590x65mm betonová se zápachovou uzávěrkou 150mm PVC</t>
  </si>
  <si>
    <t>-216117071</t>
  </si>
  <si>
    <t>93</t>
  </si>
  <si>
    <t>899104112</t>
  </si>
  <si>
    <t>Osazení poklopů litinových, ocelových nebo železobetonových včetně rámů pro třídu zatížení D400, E600</t>
  </si>
  <si>
    <t>-773723330</t>
  </si>
  <si>
    <t>94</t>
  </si>
  <si>
    <t>55241015</t>
  </si>
  <si>
    <t>poklop šachtový třída D400, kruhový rám 785, vstup 600mm, s ventilací</t>
  </si>
  <si>
    <t>1088616569</t>
  </si>
  <si>
    <t>95</t>
  </si>
  <si>
    <t>899204112</t>
  </si>
  <si>
    <t>Osazení mříží litinových včetně rámů a košů na bahno pro třídu zatížení D400, E600</t>
  </si>
  <si>
    <t>230084321</t>
  </si>
  <si>
    <t>96</t>
  </si>
  <si>
    <t>55242328</t>
  </si>
  <si>
    <t>mříž D 400 - plochá, 600x600 4-stranný rám</t>
  </si>
  <si>
    <t>1250520613</t>
  </si>
  <si>
    <t>97</t>
  </si>
  <si>
    <t>5524100R</t>
  </si>
  <si>
    <t>koš kalový - těžký</t>
  </si>
  <si>
    <t>-2001428769</t>
  </si>
  <si>
    <t>98</t>
  </si>
  <si>
    <t>899722114</t>
  </si>
  <si>
    <t>Krytí potrubí z plastů výstražnou fólií z PVC 40 cm</t>
  </si>
  <si>
    <t>1867082997</t>
  </si>
  <si>
    <t>přípojky vpustí</t>
  </si>
  <si>
    <t>43+1</t>
  </si>
  <si>
    <t>Chráničky pro výhledové napojení nabíjecích stanic</t>
  </si>
  <si>
    <t>Chráničky stávajících kabelů</t>
  </si>
  <si>
    <t>20+27+4</t>
  </si>
  <si>
    <t>99</t>
  </si>
  <si>
    <t>935113111</t>
  </si>
  <si>
    <t>Osazení odvodňovacího polymerbetonového žlabu s krycím roštem šířky do 200 mm</t>
  </si>
  <si>
    <t>30527529</t>
  </si>
  <si>
    <t>3,0</t>
  </si>
  <si>
    <t>100</t>
  </si>
  <si>
    <t>59227114</t>
  </si>
  <si>
    <t>žlab odvodňovací s roštem bez spádu dna monolitický z polymerbetonu š 150mm</t>
  </si>
  <si>
    <t>687263595</t>
  </si>
  <si>
    <t>101</t>
  </si>
  <si>
    <t>56241024</t>
  </si>
  <si>
    <t>rošt můstkový C250 litina pro žlab š 150mm</t>
  </si>
  <si>
    <t>-274360214</t>
  </si>
  <si>
    <t>102</t>
  </si>
  <si>
    <t>935923216</t>
  </si>
  <si>
    <t>Osazení vpusti pro odvodňovací žlab betonový nebo polymerbetonový s krycím roštem šířky do 200 mm</t>
  </si>
  <si>
    <t>484575813</t>
  </si>
  <si>
    <t>103</t>
  </si>
  <si>
    <t>59223075</t>
  </si>
  <si>
    <t>vpusť odtoková polymerbetonová s integrovaným těsněním a můstkovým litinovým roštem pro horizontální připojení potrubí 500x150x500</t>
  </si>
  <si>
    <t>-2032600455</t>
  </si>
  <si>
    <t>Ostatní konstrukce a práce, bourání</t>
  </si>
  <si>
    <t>104</t>
  </si>
  <si>
    <t>914111111</t>
  </si>
  <si>
    <t>Montáž svislé dopravní značky do velikosti 1 m2 objímkami na sloupek nebo konzolu</t>
  </si>
  <si>
    <t>-954534549</t>
  </si>
  <si>
    <t>6 značek stávajících (posun DZ)</t>
  </si>
  <si>
    <t>105</t>
  </si>
  <si>
    <t>40445620</t>
  </si>
  <si>
    <t>zákazové, příkazové dopravní značky B1-B34, C1-15 700mm</t>
  </si>
  <si>
    <t>1339311760</t>
  </si>
  <si>
    <t>Značka C9a</t>
  </si>
  <si>
    <t>Značka C9b</t>
  </si>
  <si>
    <t>106</t>
  </si>
  <si>
    <t>40445625</t>
  </si>
  <si>
    <t>informativní značky provozní IP8, IP9, IP11-IP13 500x700mm</t>
  </si>
  <si>
    <t>-1156108049</t>
  </si>
  <si>
    <t>Značka IP12 + O1</t>
  </si>
  <si>
    <t>Značka IP12</t>
  </si>
  <si>
    <t>107</t>
  </si>
  <si>
    <t>40445649</t>
  </si>
  <si>
    <t>dodatkové tabulky E3-E5, E8, E14-E16 500x150mm</t>
  </si>
  <si>
    <t>-498431070</t>
  </si>
  <si>
    <t>Značka E8d</t>
  </si>
  <si>
    <t>Značka E8e</t>
  </si>
  <si>
    <t>108</t>
  </si>
  <si>
    <t>40445650</t>
  </si>
  <si>
    <t>dodatkové tabulky E7, E12, E13 500x300mm</t>
  </si>
  <si>
    <t>40964880</t>
  </si>
  <si>
    <t>Značka E9</t>
  </si>
  <si>
    <t>109</t>
  </si>
  <si>
    <t>914111121</t>
  </si>
  <si>
    <t>Montáž svislé dopravní značky do velikosti 2 m2 objímkami na sloupek nebo konzolu</t>
  </si>
  <si>
    <t>-1567059937</t>
  </si>
  <si>
    <t>40445651</t>
  </si>
  <si>
    <t>informativní značky zónové IZ1, IZ2, IZ8, IZ9 1000x1000mm</t>
  </si>
  <si>
    <t>-1824580036</t>
  </si>
  <si>
    <t>Značka IZ8a</t>
  </si>
  <si>
    <t>Značka IZ8b</t>
  </si>
  <si>
    <t>111</t>
  </si>
  <si>
    <t>914511111</t>
  </si>
  <si>
    <t>Montáž sloupku dopravních značek délky do 3,5 m s betonovým základem</t>
  </si>
  <si>
    <t>1167562800</t>
  </si>
  <si>
    <t>5 sloupků stávajících (posun DZ)</t>
  </si>
  <si>
    <t>112</t>
  </si>
  <si>
    <t>40445225</t>
  </si>
  <si>
    <t>sloupek pro dopravní značku Zn D 60mm v 3,5m</t>
  </si>
  <si>
    <t>-673660982</t>
  </si>
  <si>
    <t>113</t>
  </si>
  <si>
    <t>40445240</t>
  </si>
  <si>
    <t>patka pro sloupek Al D 60mm</t>
  </si>
  <si>
    <t>1958100624</t>
  </si>
  <si>
    <t>114</t>
  </si>
  <si>
    <t>40445256</t>
  </si>
  <si>
    <t>svorka upínací na sloupek dopravní značky D 60mm</t>
  </si>
  <si>
    <t>1697477255</t>
  </si>
  <si>
    <t>13+2*4</t>
  </si>
  <si>
    <t>115</t>
  </si>
  <si>
    <t>40445253</t>
  </si>
  <si>
    <t>víčko plastové na sloupek D 60mm</t>
  </si>
  <si>
    <t>-1194489498</t>
  </si>
  <si>
    <t>116</t>
  </si>
  <si>
    <t>915211122</t>
  </si>
  <si>
    <t>Vodorovné dopravní značení dělící čáry přerušované š 125 mm retroreflexní bílý plast</t>
  </si>
  <si>
    <t>612842581</t>
  </si>
  <si>
    <t>117</t>
  </si>
  <si>
    <t>915231112</t>
  </si>
  <si>
    <t>Vodorovné dopravní značení přechody pro chodce, šipky, symboly retroreflexní bílý plast</t>
  </si>
  <si>
    <t>-900501024</t>
  </si>
  <si>
    <t>Značka V7</t>
  </si>
  <si>
    <t>6*3*0,5</t>
  </si>
  <si>
    <t>Značka V14</t>
  </si>
  <si>
    <t>(0,9+0,6)*16</t>
  </si>
  <si>
    <t>118</t>
  </si>
  <si>
    <t>915241111</t>
  </si>
  <si>
    <t>Bezpečnostní barevný povrch vozovek červený pro podklad asfaltový</t>
  </si>
  <si>
    <t>-20844371</t>
  </si>
  <si>
    <t>119</t>
  </si>
  <si>
    <t>915351111</t>
  </si>
  <si>
    <t>Předformátované vodorovné dopravní značení číslice nebo písmeno délky do 1 m</t>
  </si>
  <si>
    <t>1527050488</t>
  </si>
  <si>
    <t>Symbol 225</t>
  </si>
  <si>
    <t>120</t>
  </si>
  <si>
    <t>915611111</t>
  </si>
  <si>
    <t>Předznačení vodorovného liniového značení</t>
  </si>
  <si>
    <t>-130963509</t>
  </si>
  <si>
    <t>121</t>
  </si>
  <si>
    <t>915621111</t>
  </si>
  <si>
    <t>Předznačení vodorovného plošného značení</t>
  </si>
  <si>
    <t>-300555296</t>
  </si>
  <si>
    <t>33,0</t>
  </si>
  <si>
    <t>122</t>
  </si>
  <si>
    <t>916131213</t>
  </si>
  <si>
    <t>Osazení silničního obrubníku betonového stojatého s boční opěrou do lože z betonu prostého</t>
  </si>
  <si>
    <t>-611060301</t>
  </si>
  <si>
    <t>Obrubník 150/250 s převýšením 100mm</t>
  </si>
  <si>
    <t>417</t>
  </si>
  <si>
    <t>Obrubník 150/150 nájezdový s převýšením 20 -50 mm</t>
  </si>
  <si>
    <t>260</t>
  </si>
  <si>
    <t>Přechodové obrubníky</t>
  </si>
  <si>
    <t>123</t>
  </si>
  <si>
    <t>59217031</t>
  </si>
  <si>
    <t>obrubník betonový silniční 100 x 15 x 25 cm</t>
  </si>
  <si>
    <t>443454642</t>
  </si>
  <si>
    <t>417*1,015 'Přepočtené koeficientem množství</t>
  </si>
  <si>
    <t>124</t>
  </si>
  <si>
    <t>59217029</t>
  </si>
  <si>
    <t>obrubník betonový silniční nájezdový 100x15x15 cm</t>
  </si>
  <si>
    <t>-2092043961</t>
  </si>
  <si>
    <t>260*1,015 'Přepočtené koeficientem množství</t>
  </si>
  <si>
    <t>125</t>
  </si>
  <si>
    <t>59217030</t>
  </si>
  <si>
    <t>obrubník betonový silniční přechodový 1000x150x150-250mm</t>
  </si>
  <si>
    <t>-104479692</t>
  </si>
  <si>
    <t>3*1,015 'Přepočtené koeficientem množství</t>
  </si>
  <si>
    <t>126</t>
  </si>
  <si>
    <t>916231113</t>
  </si>
  <si>
    <t>Osazení chodníkového obrubníku betonového ležatého s boční opěrou do lože z betonu prostého</t>
  </si>
  <si>
    <t>-715972291</t>
  </si>
  <si>
    <t>Obrubníky 100/250 - zapuštěné</t>
  </si>
  <si>
    <t>310</t>
  </si>
  <si>
    <t>127</t>
  </si>
  <si>
    <t>916231213</t>
  </si>
  <si>
    <t>Osazení chodníkového obrubníku betonového stojatého s boční opěrou do lože z betonu prostého</t>
  </si>
  <si>
    <t>1319730361</t>
  </si>
  <si>
    <t xml:space="preserve">Obrubníky 100/250 s převýšením </t>
  </si>
  <si>
    <t>380</t>
  </si>
  <si>
    <t>128</t>
  </si>
  <si>
    <t>59217017</t>
  </si>
  <si>
    <t>obrubník betonový chodníkový 1000x100x250mm</t>
  </si>
  <si>
    <t>889438286</t>
  </si>
  <si>
    <t>I pro zapuštěný obrubník</t>
  </si>
  <si>
    <t>310+390</t>
  </si>
  <si>
    <t>700*1,015 'Přepočtené koeficientem množství</t>
  </si>
  <si>
    <t>129</t>
  </si>
  <si>
    <t>919121223</t>
  </si>
  <si>
    <t>Těsnění spár zálivkou za studena pro komůrky š 15 mm hl 30 mm bez těsnicího profilu</t>
  </si>
  <si>
    <t>-1795678002</t>
  </si>
  <si>
    <t xml:space="preserve">Náhradní položka-vytmelení spáry mezi stáv.konstrukcí  a  novou živičnou konstrukcí</t>
  </si>
  <si>
    <t>919721123</t>
  </si>
  <si>
    <t>Geomříž pro stabilizaci podkladu tuhá dvouosá z PP podélná pevnost v tahu do 40 kN/m</t>
  </si>
  <si>
    <t>1305877162</t>
  </si>
  <si>
    <t>940</t>
  </si>
  <si>
    <t>997</t>
  </si>
  <si>
    <t>Doprava suti a vybouraných hmot</t>
  </si>
  <si>
    <t>131</t>
  </si>
  <si>
    <t>997221551</t>
  </si>
  <si>
    <t>Vodorovná doprava suti ze sypkých materiálů do 1 km</t>
  </si>
  <si>
    <t>-1858853128</t>
  </si>
  <si>
    <t>Přepokládaná skládka Moravská skládková</t>
  </si>
  <si>
    <t>Kamenivo</t>
  </si>
  <si>
    <t>(45*0,1+80*0,3+120*0,2+775,44*0,15+(215+190+130+80)*0,04+160*0,05)*1,7</t>
  </si>
  <si>
    <t>132</t>
  </si>
  <si>
    <t>997221559</t>
  </si>
  <si>
    <t>Příplatek ZKD 1 km u vodorovné dopravy suti ze sypkých materiálů</t>
  </si>
  <si>
    <t>1758747628</t>
  </si>
  <si>
    <t>342,407*4</t>
  </si>
  <si>
    <t>133</t>
  </si>
  <si>
    <t>997221561</t>
  </si>
  <si>
    <t>Vodorovná doprava suti z kusových materiálů do 1 km</t>
  </si>
  <si>
    <t>941032723</t>
  </si>
  <si>
    <t>Odvoz k uložení pro jiné využití - skládka Technických služeb Otrokovice</t>
  </si>
  <si>
    <t>Frézovaná živice</t>
  </si>
  <si>
    <t>1250*0,1*2,35</t>
  </si>
  <si>
    <t>Odvoz k recyklaci</t>
  </si>
  <si>
    <t>Beton - pžedpoklad odvoz na skládku Tečovice</t>
  </si>
  <si>
    <t>(215*0,04+80*0,06+80*0,1+45*0,1+27*0,15+223,44*0,18)*2,2</t>
  </si>
  <si>
    <t>(0,1*0,25*670+0,15*0,25*420)*2,2</t>
  </si>
  <si>
    <t>Železobeton - odvoz na skládku Tečovice</t>
  </si>
  <si>
    <t>(160*0,15+12,790)*2,4</t>
  </si>
  <si>
    <t>Živice (litý asfalt) - předpoklad skládka Hradčovice</t>
  </si>
  <si>
    <t>Podmínkou je, že se bude jednat o nebezpečný odpad katal.číslo 170301 s rozborem</t>
  </si>
  <si>
    <t xml:space="preserve">prokázanou třídou vyluhovatelnosti III a splňující kritéria pro uložení odpadu </t>
  </si>
  <si>
    <t xml:space="preserve">na skládku. Pokud  nebudou výše uvedené podmínky splněny bude uložení  </t>
  </si>
  <si>
    <t>řešeno dodatkem, pokud se nebude jednat o nebezpečný odpad bude živice</t>
  </si>
  <si>
    <t>odvezena na skládku Tečovice</t>
  </si>
  <si>
    <t>180*0,04*2,35</t>
  </si>
  <si>
    <t>134</t>
  </si>
  <si>
    <t>997221569</t>
  </si>
  <si>
    <t>Příplatek ZKD 1 km u vodorovné dopravy suti z kusových materiálů</t>
  </si>
  <si>
    <t>482253063</t>
  </si>
  <si>
    <t>293,75*3+314,168*11+16,92*50</t>
  </si>
  <si>
    <t>135</t>
  </si>
  <si>
    <t>997013861</t>
  </si>
  <si>
    <t>Poplatek za uložení stavebního odpadu na recyklační skládce (skládkovné) z prostého betonu kód odpadu 17 01 01</t>
  </si>
  <si>
    <t>-1425858698</t>
  </si>
  <si>
    <t>136</t>
  </si>
  <si>
    <t>997013862</t>
  </si>
  <si>
    <t>Poplatek za uložení stavebního odpadu na recyklační skládce (skládkovné) z armovaného betonu kód odpadu 17 01 01</t>
  </si>
  <si>
    <t>1280744413</t>
  </si>
  <si>
    <t>137</t>
  </si>
  <si>
    <t>997013873</t>
  </si>
  <si>
    <t>Poplatek za uložení stavebního odpadu na recyklační skládce (skládkovné) zeminy a kamení zatříděného do Katalogu odpadů pod kódem 17 05 04</t>
  </si>
  <si>
    <t>-246274660</t>
  </si>
  <si>
    <t>342,407</t>
  </si>
  <si>
    <t>138</t>
  </si>
  <si>
    <t>997013875</t>
  </si>
  <si>
    <t>Poplatek za uložení stavebního odpadu na recyklační skládce (skládkovné) asfaltového bez obsahu dehtu zatříděného do Katalogu odpadů pod kódem 17 03 02</t>
  </si>
  <si>
    <t>-64207984</t>
  </si>
  <si>
    <t>998</t>
  </si>
  <si>
    <t>Přesun hmot</t>
  </si>
  <si>
    <t>139</t>
  </si>
  <si>
    <t>998223011</t>
  </si>
  <si>
    <t>Přesun hmot pro pozemní komunikace s krytem dlážděným</t>
  </si>
  <si>
    <t>2024854721</t>
  </si>
  <si>
    <t>140</t>
  </si>
  <si>
    <t>998223091</t>
  </si>
  <si>
    <t>Příplatek k přesunu hmot pro pozemní komunikace s krytem dlážděným za zvětšený přesun do 1000 m</t>
  </si>
  <si>
    <t>1836169434</t>
  </si>
  <si>
    <t>SO 401 - Veřejné osvětlení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</si>
  <si>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</si>
  <si>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</si>
  <si>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</si>
  <si>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</si>
  <si>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</si>
  <si>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HZS - Hodinové zúčtovací sazby</t>
  </si>
  <si>
    <t>33065618</t>
  </si>
  <si>
    <t>Kabelové chráničky pod komunikacemi</t>
  </si>
  <si>
    <t>0,5*0,45*(2*7+9)</t>
  </si>
  <si>
    <t>368725193</t>
  </si>
  <si>
    <t>5,175</t>
  </si>
  <si>
    <t>5,175*2 'Přepočtené koeficientem množství</t>
  </si>
  <si>
    <t>945421110</t>
  </si>
  <si>
    <t>Hydraulická zvedací plošina na automobilovém podvozku výška zdvihu do 18 m včetně obsluhy</t>
  </si>
  <si>
    <t>-1175962345</t>
  </si>
  <si>
    <t>4 hodiny na stožár</t>
  </si>
  <si>
    <t>4*11</t>
  </si>
  <si>
    <t>PSV</t>
  </si>
  <si>
    <t>Práce a dodávky PSV</t>
  </si>
  <si>
    <t>741</t>
  </si>
  <si>
    <t>Elektroinstalace - silnoproud</t>
  </si>
  <si>
    <t>741122142</t>
  </si>
  <si>
    <t>Montáž kabel Cu plný kulatý žíla 5x1,5 až 2,5 mm2 zatažený v trubkách (např. CYKY)</t>
  </si>
  <si>
    <t>1528862115</t>
  </si>
  <si>
    <t>4,5*9+7,5*2</t>
  </si>
  <si>
    <t>34111090</t>
  </si>
  <si>
    <t>kabel instalační jádro Cu plné izolace PVC plášť PVC 450/750V (CYKY) 5x1,5mm2</t>
  </si>
  <si>
    <t>1782974528</t>
  </si>
  <si>
    <t>55,5</t>
  </si>
  <si>
    <t>55,5*1,15 'Přepočtené koeficientem množství</t>
  </si>
  <si>
    <t>741122133</t>
  </si>
  <si>
    <t>Montáž kabel Cu plný kulatý žíla 4x10 mm2 zatažený v trubkách (např. CYKY, CYKFY)</t>
  </si>
  <si>
    <t>828974835</t>
  </si>
  <si>
    <t>300+17*1,5+3*2,0</t>
  </si>
  <si>
    <t>34111076</t>
  </si>
  <si>
    <t>kabel instalační jádro Cu plné izolace PVC plášť PVC 450/750V (CYKY) 4x10mm2</t>
  </si>
  <si>
    <t>1518934668</t>
  </si>
  <si>
    <t>331,5</t>
  </si>
  <si>
    <t>331,5*1,15 'Přepočtené koeficientem množství</t>
  </si>
  <si>
    <t>741128022</t>
  </si>
  <si>
    <t>Příplatek k montáži kabelů za zatažení vodiče a kabelu do 2,00 kg</t>
  </si>
  <si>
    <t>1269170127</t>
  </si>
  <si>
    <t>Zatažení do stožárů</t>
  </si>
  <si>
    <t>Nové kabely</t>
  </si>
  <si>
    <t>20*1,5</t>
  </si>
  <si>
    <t>Stávající kabely</t>
  </si>
  <si>
    <t>2*1,5</t>
  </si>
  <si>
    <t xml:space="preserve">Zatažení do nových chrániček </t>
  </si>
  <si>
    <t>2*7+9</t>
  </si>
  <si>
    <t>741130021</t>
  </si>
  <si>
    <t>Ukončení vodič izolovaný do 2,5 mm2 na svorkovnici</t>
  </si>
  <si>
    <t>1623313330</t>
  </si>
  <si>
    <t>5*11</t>
  </si>
  <si>
    <t>741130025</t>
  </si>
  <si>
    <t>Ukončení vodič izolovaný do 16 mm2 na svorkovnici</t>
  </si>
  <si>
    <t>-1065279233</t>
  </si>
  <si>
    <t>(20+2)*5</t>
  </si>
  <si>
    <t>74176106R</t>
  </si>
  <si>
    <t>Podružný materiál - kompletní</t>
  </si>
  <si>
    <t>-2082986791</t>
  </si>
  <si>
    <t>Práce a dodávky M</t>
  </si>
  <si>
    <t>21-M</t>
  </si>
  <si>
    <t>Elektromontáže</t>
  </si>
  <si>
    <t>218202016</t>
  </si>
  <si>
    <t>Demontáž svítidla výbojkového průmyslového nebo venkovního ze sloupku parkového</t>
  </si>
  <si>
    <t>2060367919</t>
  </si>
  <si>
    <t xml:space="preserve">Tři  svítidla uloženy pro zpětné osazení v rámci stavby, čtyři předány investorovi</t>
  </si>
  <si>
    <t>218204002</t>
  </si>
  <si>
    <t>Demontáž stožárů osvětlení parkových ocelových</t>
  </si>
  <si>
    <t>1322711668</t>
  </si>
  <si>
    <t>218204201</t>
  </si>
  <si>
    <t>Demontáž elektrovýzbroje stožárů osvětlení 1 okruh</t>
  </si>
  <si>
    <t>352986865</t>
  </si>
  <si>
    <t>210203901</t>
  </si>
  <si>
    <t>Montáž svítidel LED se zapojením vodičů průmyslových nebo venkovních na výložník nebo dřík</t>
  </si>
  <si>
    <t>1281951891</t>
  </si>
  <si>
    <t>Nasvětlení přechodu</t>
  </si>
  <si>
    <t>3477400R</t>
  </si>
  <si>
    <t xml:space="preserve">svítidlo veřejného osvětlení na výložník zdroj LED 102W, vč.světelného zdroje a předřadníku, parametry viz.projektová dokumentace - kompletní dodávka </t>
  </si>
  <si>
    <t>482272256</t>
  </si>
  <si>
    <t>210203902</t>
  </si>
  <si>
    <t>Montáž svítidel LED se zapojením vodičů průmyslových nebo venkovních na sloupek parkový</t>
  </si>
  <si>
    <t>539077170</t>
  </si>
  <si>
    <t>3 svítidla stávající</t>
  </si>
  <si>
    <t>3477402R</t>
  </si>
  <si>
    <t>svítidlo parkové LED 40W, vč. světelného zdroje s napěťovou regulací, parametry viz.projektová dokumentace- kompletní dodávka</t>
  </si>
  <si>
    <t>-1003031842</t>
  </si>
  <si>
    <t>210204103</t>
  </si>
  <si>
    <t>Montáž výložníků osvětlení jednoramenných sloupových hmotnosti do 35 kg</t>
  </si>
  <si>
    <t>-524132746</t>
  </si>
  <si>
    <t>31674003</t>
  </si>
  <si>
    <t>výložník rovný jednoduchý k osvětlovacím stožárům uličním vyložení 2000mm</t>
  </si>
  <si>
    <t>1879271027</t>
  </si>
  <si>
    <t>210204002</t>
  </si>
  <si>
    <t>Montáž stožárů osvětlení parkových ocelových</t>
  </si>
  <si>
    <t>-383361454</t>
  </si>
  <si>
    <t>3167406R</t>
  </si>
  <si>
    <t>stožár osvětlovací sadový v. 5,0 m (celkové délky 6,0m), třístupňový, oboustranně žárové zinkovaný - viz.projektová dokumentace</t>
  </si>
  <si>
    <t>573889537</t>
  </si>
  <si>
    <t>31674124</t>
  </si>
  <si>
    <t>manžeta plastová ochranná na stožár d=133mm</t>
  </si>
  <si>
    <t>-1109758829</t>
  </si>
  <si>
    <t>210204011</t>
  </si>
  <si>
    <t>Montáž stožárů osvětlení ocelových samostatně stojících délky do 12 m</t>
  </si>
  <si>
    <t>-1646752964</t>
  </si>
  <si>
    <t>3167411R</t>
  </si>
  <si>
    <t xml:space="preserve">stožár osvětlovací uliční v.  6,0m (celkové délky 7,2 m), třístupňový, oboustranně žárově zinkovaný - viz. projektová dokumentace</t>
  </si>
  <si>
    <t>997912667</t>
  </si>
  <si>
    <t>31674126</t>
  </si>
  <si>
    <t>manžeta plastová ochranná na stožár d=159mm</t>
  </si>
  <si>
    <t>-961467959</t>
  </si>
  <si>
    <t>210204201</t>
  </si>
  <si>
    <t>Montáž elektrovýzbroje stožárů osvětlení 1 okruh - viz. projektová dokumentace</t>
  </si>
  <si>
    <t>-972865326</t>
  </si>
  <si>
    <t>31674135</t>
  </si>
  <si>
    <t>výzbroj stožárová SV 6.16.5p</t>
  </si>
  <si>
    <t>-222727220</t>
  </si>
  <si>
    <t>210220020</t>
  </si>
  <si>
    <t>Montáž uzemňovacího vedení vodičů FeZn pomocí svorek v zemi páskou do 120 mm2 ve městské zástavbě</t>
  </si>
  <si>
    <t>-2100734893</t>
  </si>
  <si>
    <t>Naspojkováno na stávající uzemnění</t>
  </si>
  <si>
    <t>300+2*1,0</t>
  </si>
  <si>
    <t>35442062</t>
  </si>
  <si>
    <t>pás zemnící 30x4mm FeZn</t>
  </si>
  <si>
    <t>kg</t>
  </si>
  <si>
    <t>1403444803</t>
  </si>
  <si>
    <t>302*1,05</t>
  </si>
  <si>
    <t>317,1*1,15 'Přepočtené koeficientem množství</t>
  </si>
  <si>
    <t>210220022</t>
  </si>
  <si>
    <t>Montáž uzemňovacího vedení vodičů FeZn pomocí svorek v zemi drátem průměru do 10 mm ve městské zástavbě</t>
  </si>
  <si>
    <t>449315120</t>
  </si>
  <si>
    <t>9*1,5+2*2,0</t>
  </si>
  <si>
    <t>35441073</t>
  </si>
  <si>
    <t>drát D 10mm FeZn</t>
  </si>
  <si>
    <t>1429485719</t>
  </si>
  <si>
    <t>17,5*0,62</t>
  </si>
  <si>
    <t>10,85*1,15 'Přepočtené koeficientem množství</t>
  </si>
  <si>
    <t>210220300</t>
  </si>
  <si>
    <t>Montáž svorka hromosvodná s jedním šroubem</t>
  </si>
  <si>
    <t>-1776545513</t>
  </si>
  <si>
    <t>35431000.1</t>
  </si>
  <si>
    <t>svorka uzemnění FeZn univerzální</t>
  </si>
  <si>
    <t>1036442108</t>
  </si>
  <si>
    <t>210220301</t>
  </si>
  <si>
    <t>Montáž svorek hromosvodných se 2 šrouby</t>
  </si>
  <si>
    <t>891460562</t>
  </si>
  <si>
    <t>35431019</t>
  </si>
  <si>
    <t>svorka uzemnění FeZn připojovací na kovové části pro 1 vodič D 7-10mm -plochá, 2 šrouby</t>
  </si>
  <si>
    <t>303040632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</si>
  <si>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</si>
  <si>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</si>
  <si>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</si>
  <si>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</si>
  <si>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</si>
  <si>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133636638</t>
  </si>
  <si>
    <t>300/1000</t>
  </si>
  <si>
    <t>460161162</t>
  </si>
  <si>
    <t>Hloubení kabelových rýh ručně š 35 cm hl 70 cm v hornině tř I skupiny 3</t>
  </si>
  <si>
    <t>359107271</t>
  </si>
  <si>
    <t>Ochranné pásmo stromů</t>
  </si>
  <si>
    <t>460161312</t>
  </si>
  <si>
    <t>Hloubení kabelových rýh ručně š 50 cm hl 120 cm v hornině tř I skupiny 3</t>
  </si>
  <si>
    <t>116614943</t>
  </si>
  <si>
    <t>460171162</t>
  </si>
  <si>
    <t>Hloubení kabelových nezapažených rýh strojně š 35 cm hl 70 cm v hornině tř I skupiny 3</t>
  </si>
  <si>
    <t>988870782</t>
  </si>
  <si>
    <t>185-30</t>
  </si>
  <si>
    <t>460171322</t>
  </si>
  <si>
    <t>Hloubení kabelových nezapažených rýh strojně š 50 cm hl 120 cm v hornině tř I skupiny 3</t>
  </si>
  <si>
    <t>872273908</t>
  </si>
  <si>
    <t>115-5</t>
  </si>
  <si>
    <t>460341113</t>
  </si>
  <si>
    <t>Vodorovné přemístění horniny jakékoliv třídy dopravními prostředky při elektromontážích přes 500 do 1000 m</t>
  </si>
  <si>
    <t>1838973909</t>
  </si>
  <si>
    <t>Přebytečná zemina</t>
  </si>
  <si>
    <t>Výkop rýhy</t>
  </si>
  <si>
    <t>0,35*0,70*(155+30)+0,5*1,2*(110+5)</t>
  </si>
  <si>
    <t>Patky sloupů</t>
  </si>
  <si>
    <t>3,14*0,275*0,275*1,5*11</t>
  </si>
  <si>
    <t>Odpočet zpětného zásypu zeminou</t>
  </si>
  <si>
    <t>-84*0,35*0,55</t>
  </si>
  <si>
    <t>460341121</t>
  </si>
  <si>
    <t>Příplatek k vodorovnému přemístění horniny dopravními prostředky při elektromontážích za každých dalších i započatých 1000 m</t>
  </si>
  <si>
    <t>-1961812476</t>
  </si>
  <si>
    <t>Předpokládaná skládka - Kvítkovice</t>
  </si>
  <si>
    <t>102,073*4</t>
  </si>
  <si>
    <t>460361111</t>
  </si>
  <si>
    <t>Poplatek za uložení zeminy na skládce (skládkovné) kód odpadu 17 05 04</t>
  </si>
  <si>
    <t>-825788431</t>
  </si>
  <si>
    <t>102,073*1,7</t>
  </si>
  <si>
    <t>460451172</t>
  </si>
  <si>
    <t>Zásyp kabelových rýh strojně se zhutněním š 35 cm hl 70 cm z horniny tř I skupiny 3</t>
  </si>
  <si>
    <t>371401518</t>
  </si>
  <si>
    <t>Zásyp zeminou</t>
  </si>
  <si>
    <t>Zásyp kamenivem</t>
  </si>
  <si>
    <t>460451332</t>
  </si>
  <si>
    <t>Zásyp kabelových rýh strojně se zhutněním š 50 cm hl 120 cm z horniny tř I skupiny 3</t>
  </si>
  <si>
    <t>1436179977</t>
  </si>
  <si>
    <t>-1864137738</t>
  </si>
  <si>
    <t>Zásyp kamenivem i pro rýhy šířky 35 cm</t>
  </si>
  <si>
    <t>0,35*0,55*101+0,5*1,05*115</t>
  </si>
  <si>
    <t>Odpočet obsypu chrániček</t>
  </si>
  <si>
    <t>-5,175</t>
  </si>
  <si>
    <t>74,643*2 'Přepočtené koeficientem množství</t>
  </si>
  <si>
    <t>460611113</t>
  </si>
  <si>
    <t>Vrty nepažené pro stožáry průměru přes do 55 cm hl do 2 m v hornině tř. vrtatelnosti III</t>
  </si>
  <si>
    <t>526442280</t>
  </si>
  <si>
    <t>1,5*11</t>
  </si>
  <si>
    <t>460641113</t>
  </si>
  <si>
    <t>Základové konstrukce při elektromontážích z monolitického betonu tř. C 16/20</t>
  </si>
  <si>
    <t>-1670864936</t>
  </si>
  <si>
    <t xml:space="preserve">Obetonování </t>
  </si>
  <si>
    <t>3,14*0,275*0,275*1,35*11-3,14*0,16*0,16*1,35*11</t>
  </si>
  <si>
    <t>Vyplnění kotevních kalichů</t>
  </si>
  <si>
    <t>(3,14*0,15*0,15*1,35-3,14*0,085*0,085*1,35)*11</t>
  </si>
  <si>
    <t>460661111</t>
  </si>
  <si>
    <t>Kabelové lože z písku pro kabely nn bez zakrytí š lože do 35 cm</t>
  </si>
  <si>
    <t>776692914</t>
  </si>
  <si>
    <t>185</t>
  </si>
  <si>
    <t>460661112</t>
  </si>
  <si>
    <t>Kabelové lože z písku pro kabely nn bez zakrytí š lože přes 35 do 50 cm</t>
  </si>
  <si>
    <t>104824749</t>
  </si>
  <si>
    <t>460671113</t>
  </si>
  <si>
    <t>Výstražná fólie pro krytí kabelů šířky 34 cm</t>
  </si>
  <si>
    <t>1358616859</t>
  </si>
  <si>
    <t>460671114</t>
  </si>
  <si>
    <t>Výstražná fólie pro krytí kabelů šířky přes 35 do 40 cm</t>
  </si>
  <si>
    <t>-1909568570</t>
  </si>
  <si>
    <t>115-(2*7+9)</t>
  </si>
  <si>
    <t>460791212</t>
  </si>
  <si>
    <t>Montáž trubek ochranných plastových uložených volně do rýhy ohebných přes 32 do 50 mm</t>
  </si>
  <si>
    <t>-1072269606</t>
  </si>
  <si>
    <t xml:space="preserve">Přípolož ke kabelu VO </t>
  </si>
  <si>
    <t>300</t>
  </si>
  <si>
    <t>34571351</t>
  </si>
  <si>
    <t>trubka elektroinstalační ohebná dvouplášťová korugovaná (chránička) D 41/50mm, HDPE+LDPE</t>
  </si>
  <si>
    <t>1486877636</t>
  </si>
  <si>
    <t>300*1,05 'Přepočtené koeficientem množství</t>
  </si>
  <si>
    <t>460791213</t>
  </si>
  <si>
    <t>Montáž trubek ochranných plastových uložených volně do rýhy ohebných přes 50 do 90 mm</t>
  </si>
  <si>
    <t>466386703</t>
  </si>
  <si>
    <t>34571352</t>
  </si>
  <si>
    <t>trubka elektroinstalační ohebná dvouplášťová korugovaná (chránička) D 52/63mm, HDPE+LDPE</t>
  </si>
  <si>
    <t>183485256</t>
  </si>
  <si>
    <t>331,5*1,05 'Přepočtené koeficientem množství</t>
  </si>
  <si>
    <t>460791216</t>
  </si>
  <si>
    <t>Montáž trubek ochranných plastových uložených volně do rýhy ohebných přes 133 do 172 mm</t>
  </si>
  <si>
    <t>1932898830</t>
  </si>
  <si>
    <t>Kabelové chráničky</t>
  </si>
  <si>
    <t>28617275</t>
  </si>
  <si>
    <t>trubka kanalizační PP korugovaná DN 150x6000mm SN16</t>
  </si>
  <si>
    <t>-77717250</t>
  </si>
  <si>
    <t>23*1,015 'Přepočtené koeficientem množství</t>
  </si>
  <si>
    <t>46093111R</t>
  </si>
  <si>
    <t>Osazení kotevního kalichu pro stožár VO D300 do 2000 mm délky v ose patky</t>
  </si>
  <si>
    <t>-1136317538</t>
  </si>
  <si>
    <t>28612031</t>
  </si>
  <si>
    <t>trubka kanalizační PVC plnostěnná třívrstvá DN 300x6000mm SN16</t>
  </si>
  <si>
    <t>2108548099</t>
  </si>
  <si>
    <t>1,35*9+1,45*2</t>
  </si>
  <si>
    <t>15,05*1,02 'Přepočtené koeficientem množství</t>
  </si>
  <si>
    <t>468011112</t>
  </si>
  <si>
    <t>Odstranění podkladu nebo krytu komunikace při elektromontážích z kameniva těženého tl přes 10 do 20 cm</t>
  </si>
  <si>
    <t>1252934952</t>
  </si>
  <si>
    <t>Kabelové chráničky - tl.kameniva 150mm</t>
  </si>
  <si>
    <t>(2*6+8)*0,8</t>
  </si>
  <si>
    <t>468011131</t>
  </si>
  <si>
    <t>Odstranění podkladu nebo krytu komunikace při elektromontážích z betonu prostého tl do 15 cm</t>
  </si>
  <si>
    <t>1447868572</t>
  </si>
  <si>
    <t>468041112</t>
  </si>
  <si>
    <t>Řezání betonového podkladu nebo krytu při elektromontážích hl přes 10 do 15 cm</t>
  </si>
  <si>
    <t>541632877</t>
  </si>
  <si>
    <t>2*6*2+2*8</t>
  </si>
  <si>
    <t>469972112</t>
  </si>
  <si>
    <t>Odvoz suti při elektromontážích do 1 km</t>
  </si>
  <si>
    <t>1033957308</t>
  </si>
  <si>
    <t>Odvoz na skládku Kvítkovice - kamenivo</t>
  </si>
  <si>
    <t>16,0*0,15*1,7</t>
  </si>
  <si>
    <t>Odvoz na skládku TSO - beton</t>
  </si>
  <si>
    <t>16,0*0,15*2,2</t>
  </si>
  <si>
    <t>469972122</t>
  </si>
  <si>
    <t>Příplatek k odvozu suti při elektromontážích za každý další 1 km</t>
  </si>
  <si>
    <t>-1445384070</t>
  </si>
  <si>
    <t>16,0*0,15*1,7*4</t>
  </si>
  <si>
    <t>16,0*0,15*2,2*3</t>
  </si>
  <si>
    <t>46997311R</t>
  </si>
  <si>
    <t>Poplatek za uložení na skládce (skládkovné) kameniva</t>
  </si>
  <si>
    <t>-410559828</t>
  </si>
  <si>
    <t>Předpokládaná skládka Kvítkovice</t>
  </si>
  <si>
    <t>460871133</t>
  </si>
  <si>
    <t>Podklad vozovky a chodníku ze štěrkopísku se zhutněním při elektromontážích tl přes 10 do 15 cm</t>
  </si>
  <si>
    <t>-389676961</t>
  </si>
  <si>
    <t>Vyspravení po překopu všířce 800 mm</t>
  </si>
  <si>
    <t>460871172</t>
  </si>
  <si>
    <t>Podklad vozovky a chodníku z betonu prostého při elektromontážích tl přes 10 do 15 cm</t>
  </si>
  <si>
    <t>1110970954</t>
  </si>
  <si>
    <t>Vyspravení po překopu v šířce 0,8 m</t>
  </si>
  <si>
    <t>HZS</t>
  </si>
  <si>
    <t>Hodinové zúčtovací sazby</t>
  </si>
  <si>
    <t>HZS4211</t>
  </si>
  <si>
    <t>Hodinová zúčtovací sazba revizní technik</t>
  </si>
  <si>
    <t>512</t>
  </si>
  <si>
    <t>-1473231708</t>
  </si>
  <si>
    <t>1 hod na stožár</t>
  </si>
  <si>
    <t>045303000</t>
  </si>
  <si>
    <t xml:space="preserve">Koordinace postupu prací  s ostatními profesemi</t>
  </si>
  <si>
    <t>hodina</t>
  </si>
  <si>
    <t>796844032</t>
  </si>
  <si>
    <t>koordinace postupu prací - 1 hodina na stožár</t>
  </si>
  <si>
    <t>092103001</t>
  </si>
  <si>
    <t>Náklady na zkušební provoz</t>
  </si>
  <si>
    <t>-826089302</t>
  </si>
  <si>
    <t>SO 801 - Sadové úpravy</t>
  </si>
  <si>
    <t>18 - Zemní práce - povrchové úpravy terénu</t>
  </si>
  <si>
    <t>Zemní práce - povrchové úpravy terénu</t>
  </si>
  <si>
    <t>181151321</t>
  </si>
  <si>
    <t>Plošná úprava terénu přes 500 m2 zemina skupiny 1 až 4 nerovnosti přes 100 do 150 mm v rovinně a svahu do 1:5</t>
  </si>
  <si>
    <t>1763967585</t>
  </si>
  <si>
    <t>2600</t>
  </si>
  <si>
    <t>181351113</t>
  </si>
  <si>
    <t>Rozprostření ornice tl vrstvy do 200 mm pl přes 500 m2 v rovině nebo ve svahu do 1:5 strojně</t>
  </si>
  <si>
    <t>-1665072305</t>
  </si>
  <si>
    <t>Doplnění ornice</t>
  </si>
  <si>
    <t>800</t>
  </si>
  <si>
    <t>-589999738</t>
  </si>
  <si>
    <t>Zpětný návoz humózní vrtvy z mezideponie v rámci stavby</t>
  </si>
  <si>
    <t>162606111</t>
  </si>
  <si>
    <t>Vodorovné přemístění do 4000 m bez naložení výkopku ze zemin schopných zúrodnění</t>
  </si>
  <si>
    <t>-1927459327</t>
  </si>
  <si>
    <t>Zpětný návoz humózní vrtvy z jiných staveb investora</t>
  </si>
  <si>
    <t>800*0,15-117</t>
  </si>
  <si>
    <t>167103101</t>
  </si>
  <si>
    <t>Nakládání výkopku ze zemin schopných zúrodnění</t>
  </si>
  <si>
    <t>1196593451</t>
  </si>
  <si>
    <t>117+3</t>
  </si>
  <si>
    <t>171111109</t>
  </si>
  <si>
    <t>Příplatek k uložení sypaniny do násypů za ruční prohození sypaniny sítem</t>
  </si>
  <si>
    <t>-1471258390</t>
  </si>
  <si>
    <t>183403113</t>
  </si>
  <si>
    <t>Obdělání půdy frézováním v rovině a svahu do 1:5</t>
  </si>
  <si>
    <t>912826111</t>
  </si>
  <si>
    <t xml:space="preserve">2x </t>
  </si>
  <si>
    <t>2600*2</t>
  </si>
  <si>
    <t>183403151</t>
  </si>
  <si>
    <t>Obdělání půdy smykováním v rovině a svahu do 1:5</t>
  </si>
  <si>
    <t>-1001000007</t>
  </si>
  <si>
    <t>2x</t>
  </si>
  <si>
    <t>183403152</t>
  </si>
  <si>
    <t>Obdělání půdy vláčením v rovině a svahu do 1:5</t>
  </si>
  <si>
    <t>62510291</t>
  </si>
  <si>
    <t>183403153</t>
  </si>
  <si>
    <t>Obdělání půdy hrabáním v rovině a svahu do 1:5</t>
  </si>
  <si>
    <t>-1610239607</t>
  </si>
  <si>
    <t>3x</t>
  </si>
  <si>
    <t>2600*3</t>
  </si>
  <si>
    <t>184853511</t>
  </si>
  <si>
    <t>Chemické odplevelení před založením kultury nad 20 m2 postřikem na široko v rovině a svahu do 1:5 strojně</t>
  </si>
  <si>
    <t>1239149301</t>
  </si>
  <si>
    <t>185802113</t>
  </si>
  <si>
    <t>Hnojení půdy umělým hnojivem na široko v rovině a svahu do 1:5</t>
  </si>
  <si>
    <t>112103099</t>
  </si>
  <si>
    <t>2600*0,03/1000</t>
  </si>
  <si>
    <t>25191155</t>
  </si>
  <si>
    <t>hnojivo průmyslové Cererit</t>
  </si>
  <si>
    <t>990550307</t>
  </si>
  <si>
    <t>2600*0,03</t>
  </si>
  <si>
    <t>78*1,1 'Přepočtené koeficientem množství</t>
  </si>
  <si>
    <t>181451131</t>
  </si>
  <si>
    <t>Založení parkového trávníku výsevem pl přes 1000 m2 v rovině a ve svahu do 1:5</t>
  </si>
  <si>
    <t>-415729387</t>
  </si>
  <si>
    <t>2600-15*1,0</t>
  </si>
  <si>
    <t>00572410</t>
  </si>
  <si>
    <t>osivo směs travní parková</t>
  </si>
  <si>
    <t>-1356478994</t>
  </si>
  <si>
    <t>2585*3,25/100</t>
  </si>
  <si>
    <t>84,013*1,2 'Přepočtené koeficientem množství</t>
  </si>
  <si>
    <t>185803111</t>
  </si>
  <si>
    <t>Ošetření trávníku shrabáním v rovině a svahu do 1:5</t>
  </si>
  <si>
    <t>981655364</t>
  </si>
  <si>
    <t>2585</t>
  </si>
  <si>
    <t>185804215</t>
  </si>
  <si>
    <t>Vypletí záhonu trávníku po výsevu s naložením a odvozem odpadu do 20 km v rovině a svahu do 1:5</t>
  </si>
  <si>
    <t>1174090818</t>
  </si>
  <si>
    <t>183101221</t>
  </si>
  <si>
    <t>Jamky pro výsadbu s výměnou 50 % půdy zeminy tř 1 až 4 objem do 1 m3 v rovině a svahu do 1:5</t>
  </si>
  <si>
    <t>1412215737</t>
  </si>
  <si>
    <t>Stromy</t>
  </si>
  <si>
    <t>10321100</t>
  </si>
  <si>
    <t>zahradní substrát pro výsadbu VL</t>
  </si>
  <si>
    <t>46881771</t>
  </si>
  <si>
    <t>15*0,5</t>
  </si>
  <si>
    <t>7,5*1,2 'Přepočtené koeficientem množství</t>
  </si>
  <si>
    <t>184201112</t>
  </si>
  <si>
    <t>Výsadba stromu bez balu do jamky výška kmene do 2,5 m v rovině a svahu do 1:5</t>
  </si>
  <si>
    <t>-527564078</t>
  </si>
  <si>
    <t>0264RS01</t>
  </si>
  <si>
    <t xml:space="preserve">Sorbus Intermedia "Brouwers" -  (Jeřáb) 16-18</t>
  </si>
  <si>
    <t>550170786</t>
  </si>
  <si>
    <t>0264RS02</t>
  </si>
  <si>
    <t xml:space="preserve">Amelancher Arborea "Robin Hill" -  (Muchovník) 16-18</t>
  </si>
  <si>
    <t>-312216080</t>
  </si>
  <si>
    <t>0264RS03</t>
  </si>
  <si>
    <t xml:space="preserve">Aesculus x Carnea "Brioti" -  (Jírovec)  16-18</t>
  </si>
  <si>
    <t>-558208358</t>
  </si>
  <si>
    <t>184215132</t>
  </si>
  <si>
    <t>Ukotvení kmene dřevin třemi kůly D do 0,1 m délky do 2 m</t>
  </si>
  <si>
    <t>-120812398</t>
  </si>
  <si>
    <t>60591257</t>
  </si>
  <si>
    <t>kůl vyvazovací dřevěný impregnovaný D 8cm dl 3m</t>
  </si>
  <si>
    <t>-1102992525</t>
  </si>
  <si>
    <t>15*3</t>
  </si>
  <si>
    <t>6059125R</t>
  </si>
  <si>
    <t>Příčka ke kůlu</t>
  </si>
  <si>
    <t>-789143354</t>
  </si>
  <si>
    <t>6059132R</t>
  </si>
  <si>
    <t>Dodávka úvazků</t>
  </si>
  <si>
    <t>333351831</t>
  </si>
  <si>
    <t>15*1,0</t>
  </si>
  <si>
    <t>15*1,2 'Přepočtené koeficientem množství</t>
  </si>
  <si>
    <t>184501121</t>
  </si>
  <si>
    <t>Zhotovení obalu z juty v jedné vrstvě v rovině a svahu do 1:5, vč.dodávky juty</t>
  </si>
  <si>
    <t>-990286452</t>
  </si>
  <si>
    <t>1 m2 na 1 strom</t>
  </si>
  <si>
    <t>184911311</t>
  </si>
  <si>
    <t>Položení mulčovací textilie v rovině a svahu do 1:5</t>
  </si>
  <si>
    <t>-1094377354</t>
  </si>
  <si>
    <t>69311191</t>
  </si>
  <si>
    <t>textilie mulčovací netkaná PP 80g/m2</t>
  </si>
  <si>
    <t>2034587156</t>
  </si>
  <si>
    <t>15,0</t>
  </si>
  <si>
    <t>15*1,15 'Přepočtené koeficientem množství</t>
  </si>
  <si>
    <t>184911421</t>
  </si>
  <si>
    <t>Mulčování rostlin kůrou tl do 0,1 m v rovině a svahu do 1:5</t>
  </si>
  <si>
    <t>181658724</t>
  </si>
  <si>
    <t>Kolem stromů</t>
  </si>
  <si>
    <t>10391100</t>
  </si>
  <si>
    <t>kůra mulčovací VL</t>
  </si>
  <si>
    <t>-1058510956</t>
  </si>
  <si>
    <t>15*0,1</t>
  </si>
  <si>
    <t>1,5*0,103 'Přepočtené koeficientem množství</t>
  </si>
  <si>
    <t>18580211R</t>
  </si>
  <si>
    <t>Dodávka a zapravení hydrogelu Terracottem</t>
  </si>
  <si>
    <t>147698311</t>
  </si>
  <si>
    <t>1,5 kg/1 strom</t>
  </si>
  <si>
    <t>15*1,5</t>
  </si>
  <si>
    <t>185804312</t>
  </si>
  <si>
    <t>Zalití rostlin vodou plocha přes 20 m2</t>
  </si>
  <si>
    <t>-1178836996</t>
  </si>
  <si>
    <t>Trávníky</t>
  </si>
  <si>
    <t>2585*0,010</t>
  </si>
  <si>
    <t>15*0,100</t>
  </si>
  <si>
    <t>185851121</t>
  </si>
  <si>
    <t>Dovoz vody pro zálivku rostlin za vzdálenost do 1000 m</t>
  </si>
  <si>
    <t>778561307</t>
  </si>
  <si>
    <t>27,35</t>
  </si>
  <si>
    <t>08211321</t>
  </si>
  <si>
    <t>voda pitná pro ostatní odběratele</t>
  </si>
  <si>
    <t>566470162</t>
  </si>
  <si>
    <t>27,35*1,05 'Přepočtené koeficientem množství</t>
  </si>
  <si>
    <t>185851129</t>
  </si>
  <si>
    <t>Příplatek k dovozu vody pro zálivku rostlin do 1000 m ZKD 1000 m</t>
  </si>
  <si>
    <t>-1943340781</t>
  </si>
  <si>
    <t>27,35*2</t>
  </si>
  <si>
    <t>998231311</t>
  </si>
  <si>
    <t>Přesun hmot pro sadovnické a krajinářské úpravy vodorovně do 5000 m</t>
  </si>
  <si>
    <t>2116290239</t>
  </si>
  <si>
    <t>SO 801.1 - Sadové úpravy - následná péče</t>
  </si>
  <si>
    <t xml:space="preserve">    18 - Zemní práce - povrchové úpravy terénu</t>
  </si>
  <si>
    <t>184215173</t>
  </si>
  <si>
    <t>Odstranění ukotvení kmene dřevin třemi kůly D do 0,1 m dl přes 2 do 3 m</t>
  </si>
  <si>
    <t>-1124860848</t>
  </si>
  <si>
    <t>184801121</t>
  </si>
  <si>
    <t>Ošetřování vysazených dřevin solitérních v rovině a svahu do 1:5</t>
  </si>
  <si>
    <t>1659063737</t>
  </si>
  <si>
    <t>2x ročně</t>
  </si>
  <si>
    <t>15*2*5</t>
  </si>
  <si>
    <t>184806112</t>
  </si>
  <si>
    <t>Řez stromů netrnitých průklestem D koruny přes 2 do 4 m</t>
  </si>
  <si>
    <t>-2029597468</t>
  </si>
  <si>
    <t>184813241</t>
  </si>
  <si>
    <t>Zřízení ochrany paty kmene dřeviny perforovanou flexibilní plastovou chráničkou</t>
  </si>
  <si>
    <t>-813400916</t>
  </si>
  <si>
    <t>2835700R</t>
  </si>
  <si>
    <t>chránička plastová k ochraně paty kmene stromku proti poškození kmene</t>
  </si>
  <si>
    <t>277989636</t>
  </si>
  <si>
    <t>184804116</t>
  </si>
  <si>
    <t>Zrušení ochrany proti okusu z rákosu nebo umělých hmot</t>
  </si>
  <si>
    <t>-183712630</t>
  </si>
  <si>
    <t>184911111</t>
  </si>
  <si>
    <t>Znovuuvázání dřeviny ke kůlům</t>
  </si>
  <si>
    <t>-358355162</t>
  </si>
  <si>
    <t>15*5</t>
  </si>
  <si>
    <t>560081928</t>
  </si>
  <si>
    <t>75*3</t>
  </si>
  <si>
    <t>2116322176</t>
  </si>
  <si>
    <t>2585*2*5</t>
  </si>
  <si>
    <t>185804311</t>
  </si>
  <si>
    <t>Zalití rostlin vodou plocha do 20 m2</t>
  </si>
  <si>
    <t>47133473</t>
  </si>
  <si>
    <t>30x za 5 let, 80 l na strom při jednom zalití, první 3 roky intenzivněji, potom méně</t>
  </si>
  <si>
    <t>40*30*80/1000</t>
  </si>
  <si>
    <t xml:space="preserve">3x ročně, 5 l na m2 </t>
  </si>
  <si>
    <t>2585*3*5*5/1000</t>
  </si>
  <si>
    <t>-1465582662</t>
  </si>
  <si>
    <t>289,875</t>
  </si>
  <si>
    <t>1329423984</t>
  </si>
  <si>
    <t>289,875*1,05 'Přepočtené koeficientem množství</t>
  </si>
  <si>
    <t>91012250</t>
  </si>
  <si>
    <t>289,875*3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</si>
</sst>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107</xdr:row>
      <xdr:rowOff>0</xdr:rowOff>
    </xdr:from>
    <xdr:to>
      <xdr:col>9</xdr:col>
      <xdr:colOff>1216025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114</xdr:row>
      <xdr:rowOff>0</xdr:rowOff>
    </xdr:from>
    <xdr:to>
      <xdr:col>9</xdr:col>
      <xdr:colOff>1216025</xdr:colOff>
      <xdr:row>118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114</xdr:row>
      <xdr:rowOff>0</xdr:rowOff>
    </xdr:from>
    <xdr:to>
      <xdr:col>9</xdr:col>
      <xdr:colOff>1216025</xdr:colOff>
      <xdr:row>118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104</xdr:row>
      <xdr:rowOff>0</xdr:rowOff>
    </xdr:from>
    <xdr:to>
      <xdr:col>9</xdr:col>
      <xdr:colOff>1216025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092026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Otrokovice - regenerace panelového sídliště Trávníky - 3.stapa - komunikave, chodníky, parkovací stání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Otrokovice, m.č. Trávníky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26. 1. 2026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Otrokovice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M.Sedlářová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Ing.L.Alster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000 - Vedlejší a ostat...'!J30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000 - Vedlejší a ostat...'!P121</f>
        <v>0</v>
      </c>
      <c r="AV95" s="129">
        <f>'SO 000 - Vedlejší a ostat...'!J33</f>
        <v>0</v>
      </c>
      <c r="AW95" s="129">
        <f>'SO 000 - Vedlejší a ostat...'!J34</f>
        <v>0</v>
      </c>
      <c r="AX95" s="129">
        <f>'SO 000 - Vedlejší a ostat...'!J35</f>
        <v>0</v>
      </c>
      <c r="AY95" s="129">
        <f>'SO 000 - Vedlejší a ostat...'!J36</f>
        <v>0</v>
      </c>
      <c r="AZ95" s="129">
        <f>'SO 000 - Vedlejší a ostat...'!F33</f>
        <v>0</v>
      </c>
      <c r="BA95" s="129">
        <f>'SO 000 - Vedlejší a ostat...'!F34</f>
        <v>0</v>
      </c>
      <c r="BB95" s="129">
        <f>'SO 000 - Vedlejší a ostat...'!F35</f>
        <v>0</v>
      </c>
      <c r="BC95" s="129">
        <f>'SO 000 - Vedlejší a ostat...'!F36</f>
        <v>0</v>
      </c>
      <c r="BD95" s="131">
        <f>'SO 000 - Vedlejší a ostat...'!F37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Komunikace, park...'!J30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101 - Komunikace, park...'!P128</f>
        <v>0</v>
      </c>
      <c r="AV96" s="129">
        <f>'SO 101 - Komunikace, park...'!J33</f>
        <v>0</v>
      </c>
      <c r="AW96" s="129">
        <f>'SO 101 - Komunikace, park...'!J34</f>
        <v>0</v>
      </c>
      <c r="AX96" s="129">
        <f>'SO 101 - Komunikace, park...'!J35</f>
        <v>0</v>
      </c>
      <c r="AY96" s="129">
        <f>'SO 101 - Komunikace, park...'!J36</f>
        <v>0</v>
      </c>
      <c r="AZ96" s="129">
        <f>'SO 101 - Komunikace, park...'!F33</f>
        <v>0</v>
      </c>
      <c r="BA96" s="129">
        <f>'SO 101 - Komunikace, park...'!F34</f>
        <v>0</v>
      </c>
      <c r="BB96" s="129">
        <f>'SO 101 - Komunikace, park...'!F35</f>
        <v>0</v>
      </c>
      <c r="BC96" s="129">
        <f>'SO 101 - Komunikace, park...'!F36</f>
        <v>0</v>
      </c>
      <c r="BD96" s="131">
        <f>'SO 101 - Komunikace, park...'!F37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401 - Veřejné osvětlení'!J30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'SO 401 - Veřejné osvětlení'!P128</f>
        <v>0</v>
      </c>
      <c r="AV97" s="129">
        <f>'SO 401 - Veřejné osvětlení'!J33</f>
        <v>0</v>
      </c>
      <c r="AW97" s="129">
        <f>'SO 401 - Veřejné osvětlení'!J34</f>
        <v>0</v>
      </c>
      <c r="AX97" s="129">
        <f>'SO 401 - Veřejné osvětlení'!J35</f>
        <v>0</v>
      </c>
      <c r="AY97" s="129">
        <f>'SO 401 - Veřejné osvětlení'!J36</f>
        <v>0</v>
      </c>
      <c r="AZ97" s="129">
        <f>'SO 401 - Veřejné osvětlení'!F33</f>
        <v>0</v>
      </c>
      <c r="BA97" s="129">
        <f>'SO 401 - Veřejné osvětlení'!F34</f>
        <v>0</v>
      </c>
      <c r="BB97" s="129">
        <f>'SO 401 - Veřejné osvětlení'!F35</f>
        <v>0</v>
      </c>
      <c r="BC97" s="129">
        <f>'SO 401 - Veřejné osvětlení'!F36</f>
        <v>0</v>
      </c>
      <c r="BD97" s="131">
        <f>'SO 401 - Veřejné osvětlení'!F37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801 - Sadové úpravy'!J30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'SO 801 - Sadové úpravy'!P118</f>
        <v>0</v>
      </c>
      <c r="AV98" s="129">
        <f>'SO 801 - Sadové úpravy'!J33</f>
        <v>0</v>
      </c>
      <c r="AW98" s="129">
        <f>'SO 801 - Sadové úpravy'!J34</f>
        <v>0</v>
      </c>
      <c r="AX98" s="129">
        <f>'SO 801 - Sadové úpravy'!J35</f>
        <v>0</v>
      </c>
      <c r="AY98" s="129">
        <f>'SO 801 - Sadové úpravy'!J36</f>
        <v>0</v>
      </c>
      <c r="AZ98" s="129">
        <f>'SO 801 - Sadové úpravy'!F33</f>
        <v>0</v>
      </c>
      <c r="BA98" s="129">
        <f>'SO 801 - Sadové úpravy'!F34</f>
        <v>0</v>
      </c>
      <c r="BB98" s="129">
        <f>'SO 801 - Sadové úpravy'!F35</f>
        <v>0</v>
      </c>
      <c r="BC98" s="129">
        <f>'SO 801 - Sadové úpravy'!F36</f>
        <v>0</v>
      </c>
      <c r="BD98" s="131">
        <f>'SO 801 - Sadové úpravy'!F37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24.7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801.1 - Sadové úpravy 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33">
        <v>0</v>
      </c>
      <c r="AT99" s="134">
        <f>ROUND(SUM(AV99:AW99),2)</f>
        <v>0</v>
      </c>
      <c r="AU99" s="135">
        <f>'SO 801.1 - Sadové úpravy ...'!P119</f>
        <v>0</v>
      </c>
      <c r="AV99" s="134">
        <f>'SO 801.1 - Sadové úpravy ...'!J33</f>
        <v>0</v>
      </c>
      <c r="AW99" s="134">
        <f>'SO 801.1 - Sadové úpravy ...'!J34</f>
        <v>0</v>
      </c>
      <c r="AX99" s="134">
        <f>'SO 801.1 - Sadové úpravy ...'!J35</f>
        <v>0</v>
      </c>
      <c r="AY99" s="134">
        <f>'SO 801.1 - Sadové úpravy ...'!J36</f>
        <v>0</v>
      </c>
      <c r="AZ99" s="134">
        <f>'SO 801.1 - Sadové úpravy ...'!F33</f>
        <v>0</v>
      </c>
      <c r="BA99" s="134">
        <f>'SO 801.1 - Sadové úpravy ...'!F34</f>
        <v>0</v>
      </c>
      <c r="BB99" s="134">
        <f>'SO 801.1 - Sadové úpravy ...'!F35</f>
        <v>0</v>
      </c>
      <c r="BC99" s="134">
        <f>'SO 801.1 - Sadové úpravy ...'!F36</f>
        <v>0</v>
      </c>
      <c r="BD99" s="136">
        <f>'SO 801.1 - Sadové úpravy ...'!F37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hThbSQ7cXBgqD868hNQPrn6pN6wO7p8ycd182oO3we6gfyr6CPrYdhVROqYn+eHMmFnHJHaqVkdcfxcpRqPrjw==" hashValue="6v5UH/mA2ATfy0JVEjfje8Rh236kkhlB4aAUij3EfyaqY6qawCBgmx5g6sejfLRnZVkuDUW1gMpDStWEm//O4g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a ostat...'!C2" display="/"/>
    <hyperlink ref="A96" location="'SO 101 - Komunikace, park...'!C2" display="/"/>
    <hyperlink ref="A97" location="'SO 401 - Veřejné osvětlení'!C2" display="/"/>
    <hyperlink ref="A98" location="'SO 801 - Sadové úpravy'!C2" display="/"/>
    <hyperlink ref="A99" location="'SO 801.1 - Sadové úprav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Otrokovice - regenerace panelového sídliště Trávníky - 3.stapa - komunikave, chodníky, parkovací stání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ROUND((SUM(BE121:BE181)),  2)</f>
        <v>0</v>
      </c>
      <c r="G33" s="39"/>
      <c r="H33" s="39"/>
      <c r="I33" s="156">
        <v>0.20999999999999999</v>
      </c>
      <c r="J33" s="155">
        <f>ROUND(((SUM(BE121:BE181))*I33),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ROUND((SUM(BF121:BF181)),  2)</f>
        <v>0</v>
      </c>
      <c r="G34" s="39"/>
      <c r="H34" s="39"/>
      <c r="I34" s="156">
        <v>0.12</v>
      </c>
      <c r="J34" s="155">
        <f>ROUND(((SUM(BF121:BF181))*I34),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ROUND((SUM(BG121:BG181)),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ROUND((SUM(BH121:BH181)),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ROUND((SUM(BI121:BI181)),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Otrokovice - regenerace panelového sídliště Trávníky - 3.stapa - komunikave, chodníky, parkovací stání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000 -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Otrokovice, m.č. Trávníky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J133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J150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J177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>Otrokovice - regenerace panelového sídliště Trávníky - 3.stapa - komunikave, chodníky, parkovací stání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000 - Vedlejší a ostatní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Otrokovice, m.č. Trávníky</v>
      </c>
      <c r="G115" s="41"/>
      <c r="H115" s="41"/>
      <c r="I115" s="33" t="s">
        <v>22</v>
      </c>
      <c r="J115" s="80" t="str">
        <f>IF(J12="","",J12)</f>
        <v>26. 1. 2026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Otrokovice</v>
      </c>
      <c r="G117" s="41"/>
      <c r="H117" s="41"/>
      <c r="I117" s="33" t="s">
        <v>30</v>
      </c>
      <c r="J117" s="37" t="str">
        <f>E21</f>
        <v>M.Sedlářová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Ing.L.Alster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113</v>
      </c>
      <c r="D120" s="195" t="s">
        <v>61</v>
      </c>
      <c r="E120" s="195" t="s">
        <v>57</v>
      </c>
      <c r="F120" s="195" t="s">
        <v>58</v>
      </c>
      <c r="G120" s="195" t="s">
        <v>114</v>
      </c>
      <c r="H120" s="195" t="s">
        <v>115</v>
      </c>
      <c r="I120" s="195" t="s">
        <v>116</v>
      </c>
      <c r="J120" s="196" t="s">
        <v>104</v>
      </c>
      <c r="K120" s="197" t="s">
        <v>117</v>
      </c>
      <c r="L120" s="198"/>
      <c r="M120" s="101" t="s">
        <v>1</v>
      </c>
      <c r="N120" s="102" t="s">
        <v>40</v>
      </c>
      <c r="O120" s="102" t="s">
        <v>118</v>
      </c>
      <c r="P120" s="102" t="s">
        <v>119</v>
      </c>
      <c r="Q120" s="102" t="s">
        <v>120</v>
      </c>
      <c r="R120" s="102" t="s">
        <v>121</v>
      </c>
      <c r="S120" s="102" t="s">
        <v>122</v>
      </c>
      <c r="T120" s="103" t="s">
        <v>123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124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106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75</v>
      </c>
      <c r="E122" s="207" t="s">
        <v>125</v>
      </c>
      <c r="F122" s="207" t="s">
        <v>126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P123+P133+P150+P177</f>
        <v>0</v>
      </c>
      <c r="Q122" s="212"/>
      <c r="R122" s="213">
        <f>R123+R133+R150+R177</f>
        <v>0</v>
      </c>
      <c r="S122" s="212"/>
      <c r="T122" s="214">
        <f>T123+T133+T150+T177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127</v>
      </c>
      <c r="AT122" s="216" t="s">
        <v>75</v>
      </c>
      <c r="AU122" s="216" t="s">
        <v>76</v>
      </c>
      <c r="AY122" s="215" t="s">
        <v>128</v>
      </c>
      <c r="BK122" s="217">
        <f>BK123+BK133+BK150+BK177</f>
        <v>0</v>
      </c>
    </row>
    <row r="123" s="12" customFormat="1" ht="22.8" customHeight="1">
      <c r="A123" s="12"/>
      <c r="B123" s="204"/>
      <c r="C123" s="205"/>
      <c r="D123" s="206" t="s">
        <v>75</v>
      </c>
      <c r="E123" s="218" t="s">
        <v>129</v>
      </c>
      <c r="F123" s="218" t="s">
        <v>130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SUM(P124:P132)</f>
        <v>0</v>
      </c>
      <c r="Q123" s="212"/>
      <c r="R123" s="213">
        <f>SUM(R124:R132)</f>
        <v>0</v>
      </c>
      <c r="S123" s="212"/>
      <c r="T123" s="214">
        <f>SUM(T124:T132)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127</v>
      </c>
      <c r="AT123" s="216" t="s">
        <v>75</v>
      </c>
      <c r="AU123" s="216" t="s">
        <v>84</v>
      </c>
      <c r="AY123" s="215" t="s">
        <v>128</v>
      </c>
      <c r="BK123" s="217">
        <f>SUM(BK124:BK132)</f>
        <v>0</v>
      </c>
    </row>
    <row r="124" s="2" customFormat="1" ht="16.5" customHeight="1">
      <c r="A124" s="39"/>
      <c r="B124" s="40"/>
      <c r="C124" s="220" t="s">
        <v>84</v>
      </c>
      <c r="D124" s="220" t="s">
        <v>131</v>
      </c>
      <c r="E124" s="221" t="s">
        <v>132</v>
      </c>
      <c r="F124" s="222" t="s">
        <v>133</v>
      </c>
      <c r="G124" s="223" t="s">
        <v>134</v>
      </c>
      <c r="H124" s="224">
        <v>1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41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135</v>
      </c>
      <c r="AT124" s="232" t="s">
        <v>131</v>
      </c>
      <c r="AU124" s="232" t="s">
        <v>86</v>
      </c>
      <c r="AY124" s="18" t="s">
        <v>128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84</v>
      </c>
      <c r="BK124" s="233">
        <f>ROUND(I124*H124,2)</f>
        <v>0</v>
      </c>
      <c r="BL124" s="18" t="s">
        <v>135</v>
      </c>
      <c r="BM124" s="232" t="s">
        <v>136</v>
      </c>
    </row>
    <row r="125" s="13" customFormat="1">
      <c r="A125" s="13"/>
      <c r="B125" s="234"/>
      <c r="C125" s="235"/>
      <c r="D125" s="236" t="s">
        <v>137</v>
      </c>
      <c r="E125" s="237" t="s">
        <v>1</v>
      </c>
      <c r="F125" s="238" t="s">
        <v>138</v>
      </c>
      <c r="G125" s="235"/>
      <c r="H125" s="237" t="s">
        <v>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137</v>
      </c>
      <c r="AU125" s="244" t="s">
        <v>86</v>
      </c>
      <c r="AV125" s="13" t="s">
        <v>84</v>
      </c>
      <c r="AW125" s="13" t="s">
        <v>32</v>
      </c>
      <c r="AX125" s="13" t="s">
        <v>76</v>
      </c>
      <c r="AY125" s="244" t="s">
        <v>128</v>
      </c>
    </row>
    <row r="126" s="14" customFormat="1">
      <c r="A126" s="14"/>
      <c r="B126" s="245"/>
      <c r="C126" s="246"/>
      <c r="D126" s="236" t="s">
        <v>137</v>
      </c>
      <c r="E126" s="247" t="s">
        <v>1</v>
      </c>
      <c r="F126" s="248" t="s">
        <v>84</v>
      </c>
      <c r="G126" s="246"/>
      <c r="H126" s="249">
        <v>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137</v>
      </c>
      <c r="AU126" s="255" t="s">
        <v>86</v>
      </c>
      <c r="AV126" s="14" t="s">
        <v>86</v>
      </c>
      <c r="AW126" s="14" t="s">
        <v>32</v>
      </c>
      <c r="AX126" s="14" t="s">
        <v>84</v>
      </c>
      <c r="AY126" s="255" t="s">
        <v>128</v>
      </c>
    </row>
    <row r="127" s="2" customFormat="1" ht="49.05" customHeight="1">
      <c r="A127" s="39"/>
      <c r="B127" s="40"/>
      <c r="C127" s="220" t="s">
        <v>86</v>
      </c>
      <c r="D127" s="220" t="s">
        <v>131</v>
      </c>
      <c r="E127" s="221" t="s">
        <v>139</v>
      </c>
      <c r="F127" s="222" t="s">
        <v>140</v>
      </c>
      <c r="G127" s="223" t="s">
        <v>141</v>
      </c>
      <c r="H127" s="224">
        <v>1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41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142</v>
      </c>
      <c r="AT127" s="232" t="s">
        <v>131</v>
      </c>
      <c r="AU127" s="232" t="s">
        <v>86</v>
      </c>
      <c r="AY127" s="18" t="s">
        <v>128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84</v>
      </c>
      <c r="BK127" s="233">
        <f>ROUND(I127*H127,2)</f>
        <v>0</v>
      </c>
      <c r="BL127" s="18" t="s">
        <v>142</v>
      </c>
      <c r="BM127" s="232" t="s">
        <v>143</v>
      </c>
    </row>
    <row r="128" s="14" customFormat="1">
      <c r="A128" s="14"/>
      <c r="B128" s="245"/>
      <c r="C128" s="246"/>
      <c r="D128" s="236" t="s">
        <v>137</v>
      </c>
      <c r="E128" s="247" t="s">
        <v>1</v>
      </c>
      <c r="F128" s="248" t="s">
        <v>84</v>
      </c>
      <c r="G128" s="246"/>
      <c r="H128" s="249">
        <v>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137</v>
      </c>
      <c r="AU128" s="255" t="s">
        <v>86</v>
      </c>
      <c r="AV128" s="14" t="s">
        <v>86</v>
      </c>
      <c r="AW128" s="14" t="s">
        <v>32</v>
      </c>
      <c r="AX128" s="14" t="s">
        <v>84</v>
      </c>
      <c r="AY128" s="255" t="s">
        <v>128</v>
      </c>
    </row>
    <row r="129" s="2" customFormat="1" ht="33" customHeight="1">
      <c r="A129" s="39"/>
      <c r="B129" s="40"/>
      <c r="C129" s="220" t="s">
        <v>144</v>
      </c>
      <c r="D129" s="220" t="s">
        <v>131</v>
      </c>
      <c r="E129" s="221" t="s">
        <v>145</v>
      </c>
      <c r="F129" s="222" t="s">
        <v>146</v>
      </c>
      <c r="G129" s="223" t="s">
        <v>147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41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135</v>
      </c>
      <c r="AT129" s="232" t="s">
        <v>131</v>
      </c>
      <c r="AU129" s="232" t="s">
        <v>86</v>
      </c>
      <c r="AY129" s="18" t="s">
        <v>128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84</v>
      </c>
      <c r="BK129" s="233">
        <f>ROUND(I129*H129,2)</f>
        <v>0</v>
      </c>
      <c r="BL129" s="18" t="s">
        <v>135</v>
      </c>
      <c r="BM129" s="232" t="s">
        <v>148</v>
      </c>
    </row>
    <row r="130" s="14" customFormat="1">
      <c r="A130" s="14"/>
      <c r="B130" s="245"/>
      <c r="C130" s="246"/>
      <c r="D130" s="236" t="s">
        <v>137</v>
      </c>
      <c r="E130" s="247" t="s">
        <v>1</v>
      </c>
      <c r="F130" s="248" t="s">
        <v>84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137</v>
      </c>
      <c r="AU130" s="255" t="s">
        <v>86</v>
      </c>
      <c r="AV130" s="14" t="s">
        <v>86</v>
      </c>
      <c r="AW130" s="14" t="s">
        <v>32</v>
      </c>
      <c r="AX130" s="14" t="s">
        <v>84</v>
      </c>
      <c r="AY130" s="255" t="s">
        <v>128</v>
      </c>
    </row>
    <row r="131" s="2" customFormat="1" ht="16.5" customHeight="1">
      <c r="A131" s="39"/>
      <c r="B131" s="40"/>
      <c r="C131" s="220" t="s">
        <v>142</v>
      </c>
      <c r="D131" s="220" t="s">
        <v>131</v>
      </c>
      <c r="E131" s="221" t="s">
        <v>149</v>
      </c>
      <c r="F131" s="222" t="s">
        <v>150</v>
      </c>
      <c r="G131" s="223" t="s">
        <v>151</v>
      </c>
      <c r="H131" s="224">
        <v>40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135</v>
      </c>
      <c r="AT131" s="232" t="s">
        <v>131</v>
      </c>
      <c r="AU131" s="232" t="s">
        <v>86</v>
      </c>
      <c r="AY131" s="18" t="s">
        <v>128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84</v>
      </c>
      <c r="BK131" s="233">
        <f>ROUND(I131*H131,2)</f>
        <v>0</v>
      </c>
      <c r="BL131" s="18" t="s">
        <v>135</v>
      </c>
      <c r="BM131" s="232" t="s">
        <v>152</v>
      </c>
    </row>
    <row r="132" s="14" customFormat="1">
      <c r="A132" s="14"/>
      <c r="B132" s="245"/>
      <c r="C132" s="246"/>
      <c r="D132" s="236" t="s">
        <v>137</v>
      </c>
      <c r="E132" s="247" t="s">
        <v>1</v>
      </c>
      <c r="F132" s="248" t="s">
        <v>153</v>
      </c>
      <c r="G132" s="246"/>
      <c r="H132" s="249">
        <v>40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137</v>
      </c>
      <c r="AU132" s="255" t="s">
        <v>86</v>
      </c>
      <c r="AV132" s="14" t="s">
        <v>86</v>
      </c>
      <c r="AW132" s="14" t="s">
        <v>32</v>
      </c>
      <c r="AX132" s="14" t="s">
        <v>84</v>
      </c>
      <c r="AY132" s="255" t="s">
        <v>128</v>
      </c>
    </row>
    <row r="133" s="12" customFormat="1" ht="22.8" customHeight="1">
      <c r="A133" s="12"/>
      <c r="B133" s="204"/>
      <c r="C133" s="205"/>
      <c r="D133" s="206" t="s">
        <v>75</v>
      </c>
      <c r="E133" s="218" t="s">
        <v>154</v>
      </c>
      <c r="F133" s="218" t="s">
        <v>155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SUM(P134:P149)</f>
        <v>0</v>
      </c>
      <c r="Q133" s="212"/>
      <c r="R133" s="213">
        <f>SUM(R134:R149)</f>
        <v>0</v>
      </c>
      <c r="S133" s="212"/>
      <c r="T133" s="214">
        <f>SUM(T134:T149)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127</v>
      </c>
      <c r="AT133" s="216" t="s">
        <v>75</v>
      </c>
      <c r="AU133" s="216" t="s">
        <v>84</v>
      </c>
      <c r="AY133" s="215" t="s">
        <v>128</v>
      </c>
      <c r="BK133" s="217">
        <f>SUM(BK134:BK149)</f>
        <v>0</v>
      </c>
    </row>
    <row r="134" s="2" customFormat="1" ht="16.5" customHeight="1">
      <c r="A134" s="39"/>
      <c r="B134" s="40"/>
      <c r="C134" s="220" t="s">
        <v>127</v>
      </c>
      <c r="D134" s="220" t="s">
        <v>131</v>
      </c>
      <c r="E134" s="221" t="s">
        <v>156</v>
      </c>
      <c r="F134" s="222" t="s">
        <v>157</v>
      </c>
      <c r="G134" s="223" t="s">
        <v>158</v>
      </c>
      <c r="H134" s="224">
        <v>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135</v>
      </c>
      <c r="AT134" s="232" t="s">
        <v>131</v>
      </c>
      <c r="AU134" s="232" t="s">
        <v>86</v>
      </c>
      <c r="AY134" s="18" t="s">
        <v>128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135</v>
      </c>
      <c r="BM134" s="232" t="s">
        <v>159</v>
      </c>
    </row>
    <row r="135" s="13" customFormat="1">
      <c r="A135" s="13"/>
      <c r="B135" s="234"/>
      <c r="C135" s="235"/>
      <c r="D135" s="236" t="s">
        <v>137</v>
      </c>
      <c r="E135" s="237" t="s">
        <v>1</v>
      </c>
      <c r="F135" s="238" t="s">
        <v>160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137</v>
      </c>
      <c r="AU135" s="244" t="s">
        <v>86</v>
      </c>
      <c r="AV135" s="13" t="s">
        <v>84</v>
      </c>
      <c r="AW135" s="13" t="s">
        <v>32</v>
      </c>
      <c r="AX135" s="13" t="s">
        <v>76</v>
      </c>
      <c r="AY135" s="244" t="s">
        <v>128</v>
      </c>
    </row>
    <row r="136" s="14" customFormat="1">
      <c r="A136" s="14"/>
      <c r="B136" s="245"/>
      <c r="C136" s="246"/>
      <c r="D136" s="236" t="s">
        <v>137</v>
      </c>
      <c r="E136" s="247" t="s">
        <v>1</v>
      </c>
      <c r="F136" s="248" t="s">
        <v>84</v>
      </c>
      <c r="G136" s="246"/>
      <c r="H136" s="249">
        <v>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137</v>
      </c>
      <c r="AU136" s="255" t="s">
        <v>86</v>
      </c>
      <c r="AV136" s="14" t="s">
        <v>86</v>
      </c>
      <c r="AW136" s="14" t="s">
        <v>32</v>
      </c>
      <c r="AX136" s="14" t="s">
        <v>84</v>
      </c>
      <c r="AY136" s="255" t="s">
        <v>128</v>
      </c>
    </row>
    <row r="137" s="2" customFormat="1" ht="16.5" customHeight="1">
      <c r="A137" s="39"/>
      <c r="B137" s="40"/>
      <c r="C137" s="220" t="s">
        <v>161</v>
      </c>
      <c r="D137" s="220" t="s">
        <v>131</v>
      </c>
      <c r="E137" s="221" t="s">
        <v>162</v>
      </c>
      <c r="F137" s="222" t="s">
        <v>163</v>
      </c>
      <c r="G137" s="223" t="s">
        <v>164</v>
      </c>
      <c r="H137" s="224">
        <v>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41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135</v>
      </c>
      <c r="AT137" s="232" t="s">
        <v>131</v>
      </c>
      <c r="AU137" s="232" t="s">
        <v>86</v>
      </c>
      <c r="AY137" s="18" t="s">
        <v>128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84</v>
      </c>
      <c r="BK137" s="233">
        <f>ROUND(I137*H137,2)</f>
        <v>0</v>
      </c>
      <c r="BL137" s="18" t="s">
        <v>135</v>
      </c>
      <c r="BM137" s="232" t="s">
        <v>165</v>
      </c>
    </row>
    <row r="138" s="13" customFormat="1">
      <c r="A138" s="13"/>
      <c r="B138" s="234"/>
      <c r="C138" s="235"/>
      <c r="D138" s="236" t="s">
        <v>137</v>
      </c>
      <c r="E138" s="237" t="s">
        <v>1</v>
      </c>
      <c r="F138" s="238" t="s">
        <v>166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137</v>
      </c>
      <c r="AU138" s="244" t="s">
        <v>86</v>
      </c>
      <c r="AV138" s="13" t="s">
        <v>84</v>
      </c>
      <c r="AW138" s="13" t="s">
        <v>32</v>
      </c>
      <c r="AX138" s="13" t="s">
        <v>76</v>
      </c>
      <c r="AY138" s="244" t="s">
        <v>128</v>
      </c>
    </row>
    <row r="139" s="13" customFormat="1">
      <c r="A139" s="13"/>
      <c r="B139" s="234"/>
      <c r="C139" s="235"/>
      <c r="D139" s="236" t="s">
        <v>137</v>
      </c>
      <c r="E139" s="237" t="s">
        <v>1</v>
      </c>
      <c r="F139" s="238" t="s">
        <v>167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137</v>
      </c>
      <c r="AU139" s="244" t="s">
        <v>86</v>
      </c>
      <c r="AV139" s="13" t="s">
        <v>84</v>
      </c>
      <c r="AW139" s="13" t="s">
        <v>32</v>
      </c>
      <c r="AX139" s="13" t="s">
        <v>76</v>
      </c>
      <c r="AY139" s="244" t="s">
        <v>128</v>
      </c>
    </row>
    <row r="140" s="14" customFormat="1">
      <c r="A140" s="14"/>
      <c r="B140" s="245"/>
      <c r="C140" s="246"/>
      <c r="D140" s="236" t="s">
        <v>137</v>
      </c>
      <c r="E140" s="247" t="s">
        <v>1</v>
      </c>
      <c r="F140" s="248" t="s">
        <v>84</v>
      </c>
      <c r="G140" s="246"/>
      <c r="H140" s="249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137</v>
      </c>
      <c r="AU140" s="255" t="s">
        <v>86</v>
      </c>
      <c r="AV140" s="14" t="s">
        <v>86</v>
      </c>
      <c r="AW140" s="14" t="s">
        <v>32</v>
      </c>
      <c r="AX140" s="14" t="s">
        <v>84</v>
      </c>
      <c r="AY140" s="255" t="s">
        <v>128</v>
      </c>
    </row>
    <row r="141" s="2" customFormat="1" ht="16.5" customHeight="1">
      <c r="A141" s="39"/>
      <c r="B141" s="40"/>
      <c r="C141" s="220" t="s">
        <v>168</v>
      </c>
      <c r="D141" s="220" t="s">
        <v>131</v>
      </c>
      <c r="E141" s="221" t="s">
        <v>169</v>
      </c>
      <c r="F141" s="222" t="s">
        <v>170</v>
      </c>
      <c r="G141" s="223" t="s">
        <v>171</v>
      </c>
      <c r="H141" s="224">
        <v>1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135</v>
      </c>
      <c r="AT141" s="232" t="s">
        <v>131</v>
      </c>
      <c r="AU141" s="232" t="s">
        <v>86</v>
      </c>
      <c r="AY141" s="18" t="s">
        <v>128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84</v>
      </c>
      <c r="BK141" s="233">
        <f>ROUND(I141*H141,2)</f>
        <v>0</v>
      </c>
      <c r="BL141" s="18" t="s">
        <v>135</v>
      </c>
      <c r="BM141" s="232" t="s">
        <v>172</v>
      </c>
    </row>
    <row r="142" s="13" customFormat="1">
      <c r="A142" s="13"/>
      <c r="B142" s="234"/>
      <c r="C142" s="235"/>
      <c r="D142" s="236" t="s">
        <v>137</v>
      </c>
      <c r="E142" s="237" t="s">
        <v>1</v>
      </c>
      <c r="F142" s="238" t="s">
        <v>173</v>
      </c>
      <c r="G142" s="235"/>
      <c r="H142" s="237" t="s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137</v>
      </c>
      <c r="AU142" s="244" t="s">
        <v>86</v>
      </c>
      <c r="AV142" s="13" t="s">
        <v>84</v>
      </c>
      <c r="AW142" s="13" t="s">
        <v>32</v>
      </c>
      <c r="AX142" s="13" t="s">
        <v>76</v>
      </c>
      <c r="AY142" s="244" t="s">
        <v>128</v>
      </c>
    </row>
    <row r="143" s="14" customFormat="1">
      <c r="A143" s="14"/>
      <c r="B143" s="245"/>
      <c r="C143" s="246"/>
      <c r="D143" s="236" t="s">
        <v>137</v>
      </c>
      <c r="E143" s="247" t="s">
        <v>1</v>
      </c>
      <c r="F143" s="248" t="s">
        <v>84</v>
      </c>
      <c r="G143" s="246"/>
      <c r="H143" s="249">
        <v>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137</v>
      </c>
      <c r="AU143" s="255" t="s">
        <v>86</v>
      </c>
      <c r="AV143" s="14" t="s">
        <v>86</v>
      </c>
      <c r="AW143" s="14" t="s">
        <v>32</v>
      </c>
      <c r="AX143" s="14" t="s">
        <v>84</v>
      </c>
      <c r="AY143" s="255" t="s">
        <v>128</v>
      </c>
    </row>
    <row r="144" s="2" customFormat="1" ht="16.5" customHeight="1">
      <c r="A144" s="39"/>
      <c r="B144" s="40"/>
      <c r="C144" s="220" t="s">
        <v>174</v>
      </c>
      <c r="D144" s="220" t="s">
        <v>131</v>
      </c>
      <c r="E144" s="221" t="s">
        <v>175</v>
      </c>
      <c r="F144" s="222" t="s">
        <v>176</v>
      </c>
      <c r="G144" s="223" t="s">
        <v>158</v>
      </c>
      <c r="H144" s="224">
        <v>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135</v>
      </c>
      <c r="AT144" s="232" t="s">
        <v>131</v>
      </c>
      <c r="AU144" s="232" t="s">
        <v>86</v>
      </c>
      <c r="AY144" s="18" t="s">
        <v>128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84</v>
      </c>
      <c r="BK144" s="233">
        <f>ROUND(I144*H144,2)</f>
        <v>0</v>
      </c>
      <c r="BL144" s="18" t="s">
        <v>135</v>
      </c>
      <c r="BM144" s="232" t="s">
        <v>177</v>
      </c>
    </row>
    <row r="145" s="13" customFormat="1">
      <c r="A145" s="13"/>
      <c r="B145" s="234"/>
      <c r="C145" s="235"/>
      <c r="D145" s="236" t="s">
        <v>137</v>
      </c>
      <c r="E145" s="237" t="s">
        <v>1</v>
      </c>
      <c r="F145" s="238" t="s">
        <v>178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137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128</v>
      </c>
    </row>
    <row r="146" s="14" customFormat="1">
      <c r="A146" s="14"/>
      <c r="B146" s="245"/>
      <c r="C146" s="246"/>
      <c r="D146" s="236" t="s">
        <v>137</v>
      </c>
      <c r="E146" s="247" t="s">
        <v>1</v>
      </c>
      <c r="F146" s="248" t="s">
        <v>84</v>
      </c>
      <c r="G146" s="246"/>
      <c r="H146" s="249">
        <v>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137</v>
      </c>
      <c r="AU146" s="255" t="s">
        <v>86</v>
      </c>
      <c r="AV146" s="14" t="s">
        <v>86</v>
      </c>
      <c r="AW146" s="14" t="s">
        <v>32</v>
      </c>
      <c r="AX146" s="14" t="s">
        <v>84</v>
      </c>
      <c r="AY146" s="255" t="s">
        <v>128</v>
      </c>
    </row>
    <row r="147" s="2" customFormat="1" ht="16.5" customHeight="1">
      <c r="A147" s="39"/>
      <c r="B147" s="40"/>
      <c r="C147" s="220" t="s">
        <v>179</v>
      </c>
      <c r="D147" s="220" t="s">
        <v>131</v>
      </c>
      <c r="E147" s="221" t="s">
        <v>180</v>
      </c>
      <c r="F147" s="222" t="s">
        <v>181</v>
      </c>
      <c r="G147" s="223" t="s">
        <v>158</v>
      </c>
      <c r="H147" s="224">
        <v>1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135</v>
      </c>
      <c r="AT147" s="232" t="s">
        <v>131</v>
      </c>
      <c r="AU147" s="232" t="s">
        <v>86</v>
      </c>
      <c r="AY147" s="18" t="s">
        <v>128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135</v>
      </c>
      <c r="BM147" s="232" t="s">
        <v>182</v>
      </c>
    </row>
    <row r="148" s="13" customFormat="1">
      <c r="A148" s="13"/>
      <c r="B148" s="234"/>
      <c r="C148" s="235"/>
      <c r="D148" s="236" t="s">
        <v>137</v>
      </c>
      <c r="E148" s="237" t="s">
        <v>1</v>
      </c>
      <c r="F148" s="238" t="s">
        <v>183</v>
      </c>
      <c r="G148" s="235"/>
      <c r="H148" s="237" t="s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137</v>
      </c>
      <c r="AU148" s="244" t="s">
        <v>86</v>
      </c>
      <c r="AV148" s="13" t="s">
        <v>84</v>
      </c>
      <c r="AW148" s="13" t="s">
        <v>32</v>
      </c>
      <c r="AX148" s="13" t="s">
        <v>76</v>
      </c>
      <c r="AY148" s="244" t="s">
        <v>128</v>
      </c>
    </row>
    <row r="149" s="14" customFormat="1">
      <c r="A149" s="14"/>
      <c r="B149" s="245"/>
      <c r="C149" s="246"/>
      <c r="D149" s="236" t="s">
        <v>137</v>
      </c>
      <c r="E149" s="247" t="s">
        <v>1</v>
      </c>
      <c r="F149" s="248" t="s">
        <v>84</v>
      </c>
      <c r="G149" s="246"/>
      <c r="H149" s="249">
        <v>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137</v>
      </c>
      <c r="AU149" s="255" t="s">
        <v>86</v>
      </c>
      <c r="AV149" s="14" t="s">
        <v>86</v>
      </c>
      <c r="AW149" s="14" t="s">
        <v>32</v>
      </c>
      <c r="AX149" s="14" t="s">
        <v>84</v>
      </c>
      <c r="AY149" s="255" t="s">
        <v>128</v>
      </c>
    </row>
    <row r="150" s="12" customFormat="1" ht="22.8" customHeight="1">
      <c r="A150" s="12"/>
      <c r="B150" s="204"/>
      <c r="C150" s="205"/>
      <c r="D150" s="206" t="s">
        <v>75</v>
      </c>
      <c r="E150" s="218" t="s">
        <v>184</v>
      </c>
      <c r="F150" s="218" t="s">
        <v>185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SUM(P151:P176)</f>
        <v>0</v>
      </c>
      <c r="Q150" s="212"/>
      <c r="R150" s="213">
        <f>SUM(R151:R176)</f>
        <v>0</v>
      </c>
      <c r="S150" s="212"/>
      <c r="T150" s="214">
        <f>SUM(T151:T176)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127</v>
      </c>
      <c r="AT150" s="216" t="s">
        <v>75</v>
      </c>
      <c r="AU150" s="216" t="s">
        <v>84</v>
      </c>
      <c r="AY150" s="215" t="s">
        <v>128</v>
      </c>
      <c r="BK150" s="217">
        <f>SUM(BK151:BK176)</f>
        <v>0</v>
      </c>
    </row>
    <row r="151" s="2" customFormat="1" ht="16.5" customHeight="1">
      <c r="A151" s="39"/>
      <c r="B151" s="40"/>
      <c r="C151" s="220" t="s">
        <v>186</v>
      </c>
      <c r="D151" s="220" t="s">
        <v>131</v>
      </c>
      <c r="E151" s="221" t="s">
        <v>187</v>
      </c>
      <c r="F151" s="222" t="s">
        <v>188</v>
      </c>
      <c r="G151" s="223" t="s">
        <v>141</v>
      </c>
      <c r="H151" s="224">
        <v>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41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135</v>
      </c>
      <c r="AT151" s="232" t="s">
        <v>131</v>
      </c>
      <c r="AU151" s="232" t="s">
        <v>86</v>
      </c>
      <c r="AY151" s="18" t="s">
        <v>128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84</v>
      </c>
      <c r="BK151" s="233">
        <f>ROUND(I151*H151,2)</f>
        <v>0</v>
      </c>
      <c r="BL151" s="18" t="s">
        <v>135</v>
      </c>
      <c r="BM151" s="232" t="s">
        <v>189</v>
      </c>
    </row>
    <row r="152" s="13" customFormat="1">
      <c r="A152" s="13"/>
      <c r="B152" s="234"/>
      <c r="C152" s="235"/>
      <c r="D152" s="236" t="s">
        <v>137</v>
      </c>
      <c r="E152" s="237" t="s">
        <v>1</v>
      </c>
      <c r="F152" s="238" t="s">
        <v>190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137</v>
      </c>
      <c r="AU152" s="244" t="s">
        <v>86</v>
      </c>
      <c r="AV152" s="13" t="s">
        <v>84</v>
      </c>
      <c r="AW152" s="13" t="s">
        <v>32</v>
      </c>
      <c r="AX152" s="13" t="s">
        <v>76</v>
      </c>
      <c r="AY152" s="244" t="s">
        <v>128</v>
      </c>
    </row>
    <row r="153" s="13" customFormat="1">
      <c r="A153" s="13"/>
      <c r="B153" s="234"/>
      <c r="C153" s="235"/>
      <c r="D153" s="236" t="s">
        <v>137</v>
      </c>
      <c r="E153" s="237" t="s">
        <v>1</v>
      </c>
      <c r="F153" s="238" t="s">
        <v>191</v>
      </c>
      <c r="G153" s="235"/>
      <c r="H153" s="237" t="s">
        <v>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137</v>
      </c>
      <c r="AU153" s="244" t="s">
        <v>86</v>
      </c>
      <c r="AV153" s="13" t="s">
        <v>84</v>
      </c>
      <c r="AW153" s="13" t="s">
        <v>32</v>
      </c>
      <c r="AX153" s="13" t="s">
        <v>76</v>
      </c>
      <c r="AY153" s="244" t="s">
        <v>128</v>
      </c>
    </row>
    <row r="154" s="13" customFormat="1">
      <c r="A154" s="13"/>
      <c r="B154" s="234"/>
      <c r="C154" s="235"/>
      <c r="D154" s="236" t="s">
        <v>137</v>
      </c>
      <c r="E154" s="237" t="s">
        <v>1</v>
      </c>
      <c r="F154" s="238" t="s">
        <v>192</v>
      </c>
      <c r="G154" s="235"/>
      <c r="H154" s="237" t="s">
        <v>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137</v>
      </c>
      <c r="AU154" s="244" t="s">
        <v>86</v>
      </c>
      <c r="AV154" s="13" t="s">
        <v>84</v>
      </c>
      <c r="AW154" s="13" t="s">
        <v>32</v>
      </c>
      <c r="AX154" s="13" t="s">
        <v>76</v>
      </c>
      <c r="AY154" s="244" t="s">
        <v>128</v>
      </c>
    </row>
    <row r="155" s="13" customFormat="1">
      <c r="A155" s="13"/>
      <c r="B155" s="234"/>
      <c r="C155" s="235"/>
      <c r="D155" s="236" t="s">
        <v>137</v>
      </c>
      <c r="E155" s="237" t="s">
        <v>1</v>
      </c>
      <c r="F155" s="238" t="s">
        <v>193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137</v>
      </c>
      <c r="AU155" s="244" t="s">
        <v>86</v>
      </c>
      <c r="AV155" s="13" t="s">
        <v>84</v>
      </c>
      <c r="AW155" s="13" t="s">
        <v>32</v>
      </c>
      <c r="AX155" s="13" t="s">
        <v>76</v>
      </c>
      <c r="AY155" s="244" t="s">
        <v>128</v>
      </c>
    </row>
    <row r="156" s="13" customFormat="1">
      <c r="A156" s="13"/>
      <c r="B156" s="234"/>
      <c r="C156" s="235"/>
      <c r="D156" s="236" t="s">
        <v>137</v>
      </c>
      <c r="E156" s="237" t="s">
        <v>1</v>
      </c>
      <c r="F156" s="238" t="s">
        <v>194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137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128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84</v>
      </c>
      <c r="G157" s="246"/>
      <c r="H157" s="249">
        <v>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128</v>
      </c>
    </row>
    <row r="158" s="2" customFormat="1" ht="16.5" customHeight="1">
      <c r="A158" s="39"/>
      <c r="B158" s="40"/>
      <c r="C158" s="220" t="s">
        <v>195</v>
      </c>
      <c r="D158" s="220" t="s">
        <v>131</v>
      </c>
      <c r="E158" s="221" t="s">
        <v>196</v>
      </c>
      <c r="F158" s="222" t="s">
        <v>197</v>
      </c>
      <c r="G158" s="223" t="s">
        <v>198</v>
      </c>
      <c r="H158" s="224">
        <v>8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135</v>
      </c>
      <c r="AT158" s="232" t="s">
        <v>131</v>
      </c>
      <c r="AU158" s="232" t="s">
        <v>86</v>
      </c>
      <c r="AY158" s="18" t="s">
        <v>128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135</v>
      </c>
      <c r="BM158" s="232" t="s">
        <v>199</v>
      </c>
    </row>
    <row r="159" s="13" customFormat="1">
      <c r="A159" s="13"/>
      <c r="B159" s="234"/>
      <c r="C159" s="235"/>
      <c r="D159" s="236" t="s">
        <v>137</v>
      </c>
      <c r="E159" s="237" t="s">
        <v>1</v>
      </c>
      <c r="F159" s="238" t="s">
        <v>200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137</v>
      </c>
      <c r="AU159" s="244" t="s">
        <v>86</v>
      </c>
      <c r="AV159" s="13" t="s">
        <v>84</v>
      </c>
      <c r="AW159" s="13" t="s">
        <v>32</v>
      </c>
      <c r="AX159" s="13" t="s">
        <v>76</v>
      </c>
      <c r="AY159" s="244" t="s">
        <v>128</v>
      </c>
    </row>
    <row r="160" s="13" customFormat="1">
      <c r="A160" s="13"/>
      <c r="B160" s="234"/>
      <c r="C160" s="235"/>
      <c r="D160" s="236" t="s">
        <v>137</v>
      </c>
      <c r="E160" s="237" t="s">
        <v>1</v>
      </c>
      <c r="F160" s="238" t="s">
        <v>201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137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128</v>
      </c>
    </row>
    <row r="161" s="14" customFormat="1">
      <c r="A161" s="14"/>
      <c r="B161" s="245"/>
      <c r="C161" s="246"/>
      <c r="D161" s="236" t="s">
        <v>137</v>
      </c>
      <c r="E161" s="247" t="s">
        <v>1</v>
      </c>
      <c r="F161" s="248" t="s">
        <v>174</v>
      </c>
      <c r="G161" s="246"/>
      <c r="H161" s="249">
        <v>8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137</v>
      </c>
      <c r="AU161" s="255" t="s">
        <v>86</v>
      </c>
      <c r="AV161" s="14" t="s">
        <v>86</v>
      </c>
      <c r="AW161" s="14" t="s">
        <v>32</v>
      </c>
      <c r="AX161" s="14" t="s">
        <v>84</v>
      </c>
      <c r="AY161" s="255" t="s">
        <v>128</v>
      </c>
    </row>
    <row r="162" s="2" customFormat="1" ht="16.5" customHeight="1">
      <c r="A162" s="39"/>
      <c r="B162" s="40"/>
      <c r="C162" s="220" t="s">
        <v>8</v>
      </c>
      <c r="D162" s="220" t="s">
        <v>131</v>
      </c>
      <c r="E162" s="221" t="s">
        <v>202</v>
      </c>
      <c r="F162" s="222" t="s">
        <v>203</v>
      </c>
      <c r="G162" s="223" t="s">
        <v>198</v>
      </c>
      <c r="H162" s="224">
        <v>4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41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135</v>
      </c>
      <c r="AT162" s="232" t="s">
        <v>131</v>
      </c>
      <c r="AU162" s="232" t="s">
        <v>86</v>
      </c>
      <c r="AY162" s="18" t="s">
        <v>128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84</v>
      </c>
      <c r="BK162" s="233">
        <f>ROUND(I162*H162,2)</f>
        <v>0</v>
      </c>
      <c r="BL162" s="18" t="s">
        <v>135</v>
      </c>
      <c r="BM162" s="232" t="s">
        <v>204</v>
      </c>
    </row>
    <row r="163" s="13" customFormat="1">
      <c r="A163" s="13"/>
      <c r="B163" s="234"/>
      <c r="C163" s="235"/>
      <c r="D163" s="236" t="s">
        <v>137</v>
      </c>
      <c r="E163" s="237" t="s">
        <v>1</v>
      </c>
      <c r="F163" s="238" t="s">
        <v>205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137</v>
      </c>
      <c r="AU163" s="244" t="s">
        <v>86</v>
      </c>
      <c r="AV163" s="13" t="s">
        <v>84</v>
      </c>
      <c r="AW163" s="13" t="s">
        <v>32</v>
      </c>
      <c r="AX163" s="13" t="s">
        <v>76</v>
      </c>
      <c r="AY163" s="244" t="s">
        <v>128</v>
      </c>
    </row>
    <row r="164" s="14" customFormat="1">
      <c r="A164" s="14"/>
      <c r="B164" s="245"/>
      <c r="C164" s="246"/>
      <c r="D164" s="236" t="s">
        <v>137</v>
      </c>
      <c r="E164" s="247" t="s">
        <v>1</v>
      </c>
      <c r="F164" s="248" t="s">
        <v>142</v>
      </c>
      <c r="G164" s="246"/>
      <c r="H164" s="249">
        <v>4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137</v>
      </c>
      <c r="AU164" s="255" t="s">
        <v>86</v>
      </c>
      <c r="AV164" s="14" t="s">
        <v>86</v>
      </c>
      <c r="AW164" s="14" t="s">
        <v>32</v>
      </c>
      <c r="AX164" s="14" t="s">
        <v>84</v>
      </c>
      <c r="AY164" s="255" t="s">
        <v>128</v>
      </c>
    </row>
    <row r="165" s="2" customFormat="1" ht="16.5" customHeight="1">
      <c r="A165" s="39"/>
      <c r="B165" s="40"/>
      <c r="C165" s="220" t="s">
        <v>206</v>
      </c>
      <c r="D165" s="220" t="s">
        <v>131</v>
      </c>
      <c r="E165" s="221" t="s">
        <v>207</v>
      </c>
      <c r="F165" s="222" t="s">
        <v>208</v>
      </c>
      <c r="G165" s="223" t="s">
        <v>209</v>
      </c>
      <c r="H165" s="224">
        <v>1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41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135</v>
      </c>
      <c r="AT165" s="232" t="s">
        <v>131</v>
      </c>
      <c r="AU165" s="232" t="s">
        <v>86</v>
      </c>
      <c r="AY165" s="18" t="s">
        <v>128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84</v>
      </c>
      <c r="BK165" s="233">
        <f>ROUND(I165*H165,2)</f>
        <v>0</v>
      </c>
      <c r="BL165" s="18" t="s">
        <v>135</v>
      </c>
      <c r="BM165" s="232" t="s">
        <v>210</v>
      </c>
    </row>
    <row r="166" s="13" customFormat="1">
      <c r="A166" s="13"/>
      <c r="B166" s="234"/>
      <c r="C166" s="235"/>
      <c r="D166" s="236" t="s">
        <v>137</v>
      </c>
      <c r="E166" s="237" t="s">
        <v>1</v>
      </c>
      <c r="F166" s="238" t="s">
        <v>211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137</v>
      </c>
      <c r="AU166" s="244" t="s">
        <v>86</v>
      </c>
      <c r="AV166" s="13" t="s">
        <v>84</v>
      </c>
      <c r="AW166" s="13" t="s">
        <v>32</v>
      </c>
      <c r="AX166" s="13" t="s">
        <v>76</v>
      </c>
      <c r="AY166" s="244" t="s">
        <v>128</v>
      </c>
    </row>
    <row r="167" s="13" customFormat="1">
      <c r="A167" s="13"/>
      <c r="B167" s="234"/>
      <c r="C167" s="235"/>
      <c r="D167" s="236" t="s">
        <v>137</v>
      </c>
      <c r="E167" s="237" t="s">
        <v>1</v>
      </c>
      <c r="F167" s="238" t="s">
        <v>212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137</v>
      </c>
      <c r="AU167" s="244" t="s">
        <v>86</v>
      </c>
      <c r="AV167" s="13" t="s">
        <v>84</v>
      </c>
      <c r="AW167" s="13" t="s">
        <v>32</v>
      </c>
      <c r="AX167" s="13" t="s">
        <v>76</v>
      </c>
      <c r="AY167" s="244" t="s">
        <v>128</v>
      </c>
    </row>
    <row r="168" s="13" customFormat="1">
      <c r="A168" s="13"/>
      <c r="B168" s="234"/>
      <c r="C168" s="235"/>
      <c r="D168" s="236" t="s">
        <v>137</v>
      </c>
      <c r="E168" s="237" t="s">
        <v>1</v>
      </c>
      <c r="F168" s="238" t="s">
        <v>213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137</v>
      </c>
      <c r="AU168" s="244" t="s">
        <v>86</v>
      </c>
      <c r="AV168" s="13" t="s">
        <v>84</v>
      </c>
      <c r="AW168" s="13" t="s">
        <v>32</v>
      </c>
      <c r="AX168" s="13" t="s">
        <v>76</v>
      </c>
      <c r="AY168" s="244" t="s">
        <v>128</v>
      </c>
    </row>
    <row r="169" s="14" customFormat="1">
      <c r="A169" s="14"/>
      <c r="B169" s="245"/>
      <c r="C169" s="246"/>
      <c r="D169" s="236" t="s">
        <v>137</v>
      </c>
      <c r="E169" s="247" t="s">
        <v>1</v>
      </c>
      <c r="F169" s="248" t="s">
        <v>84</v>
      </c>
      <c r="G169" s="246"/>
      <c r="H169" s="249">
        <v>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137</v>
      </c>
      <c r="AU169" s="255" t="s">
        <v>86</v>
      </c>
      <c r="AV169" s="14" t="s">
        <v>86</v>
      </c>
      <c r="AW169" s="14" t="s">
        <v>32</v>
      </c>
      <c r="AX169" s="14" t="s">
        <v>84</v>
      </c>
      <c r="AY169" s="255" t="s">
        <v>128</v>
      </c>
    </row>
    <row r="170" s="2" customFormat="1" ht="16.5" customHeight="1">
      <c r="A170" s="39"/>
      <c r="B170" s="40"/>
      <c r="C170" s="220" t="s">
        <v>214</v>
      </c>
      <c r="D170" s="220" t="s">
        <v>131</v>
      </c>
      <c r="E170" s="221" t="s">
        <v>215</v>
      </c>
      <c r="F170" s="222" t="s">
        <v>216</v>
      </c>
      <c r="G170" s="223" t="s">
        <v>217</v>
      </c>
      <c r="H170" s="224">
        <v>1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41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135</v>
      </c>
      <c r="AT170" s="232" t="s">
        <v>131</v>
      </c>
      <c r="AU170" s="232" t="s">
        <v>86</v>
      </c>
      <c r="AY170" s="18" t="s">
        <v>128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84</v>
      </c>
      <c r="BK170" s="233">
        <f>ROUND(I170*H170,2)</f>
        <v>0</v>
      </c>
      <c r="BL170" s="18" t="s">
        <v>135</v>
      </c>
      <c r="BM170" s="232" t="s">
        <v>218</v>
      </c>
    </row>
    <row r="171" s="13" customFormat="1">
      <c r="A171" s="13"/>
      <c r="B171" s="234"/>
      <c r="C171" s="235"/>
      <c r="D171" s="236" t="s">
        <v>137</v>
      </c>
      <c r="E171" s="237" t="s">
        <v>1</v>
      </c>
      <c r="F171" s="238" t="s">
        <v>219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137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128</v>
      </c>
    </row>
    <row r="172" s="13" customFormat="1">
      <c r="A172" s="13"/>
      <c r="B172" s="234"/>
      <c r="C172" s="235"/>
      <c r="D172" s="236" t="s">
        <v>137</v>
      </c>
      <c r="E172" s="237" t="s">
        <v>1</v>
      </c>
      <c r="F172" s="238" t="s">
        <v>220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137</v>
      </c>
      <c r="AU172" s="244" t="s">
        <v>86</v>
      </c>
      <c r="AV172" s="13" t="s">
        <v>84</v>
      </c>
      <c r="AW172" s="13" t="s">
        <v>32</v>
      </c>
      <c r="AX172" s="13" t="s">
        <v>76</v>
      </c>
      <c r="AY172" s="244" t="s">
        <v>128</v>
      </c>
    </row>
    <row r="173" s="14" customFormat="1">
      <c r="A173" s="14"/>
      <c r="B173" s="245"/>
      <c r="C173" s="246"/>
      <c r="D173" s="236" t="s">
        <v>137</v>
      </c>
      <c r="E173" s="247" t="s">
        <v>1</v>
      </c>
      <c r="F173" s="248" t="s">
        <v>84</v>
      </c>
      <c r="G173" s="246"/>
      <c r="H173" s="249">
        <v>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137</v>
      </c>
      <c r="AU173" s="255" t="s">
        <v>86</v>
      </c>
      <c r="AV173" s="14" t="s">
        <v>86</v>
      </c>
      <c r="AW173" s="14" t="s">
        <v>32</v>
      </c>
      <c r="AX173" s="14" t="s">
        <v>84</v>
      </c>
      <c r="AY173" s="255" t="s">
        <v>128</v>
      </c>
    </row>
    <row r="174" s="2" customFormat="1" ht="16.5" customHeight="1">
      <c r="A174" s="39"/>
      <c r="B174" s="40"/>
      <c r="C174" s="220" t="s">
        <v>221</v>
      </c>
      <c r="D174" s="220" t="s">
        <v>131</v>
      </c>
      <c r="E174" s="221" t="s">
        <v>222</v>
      </c>
      <c r="F174" s="222" t="s">
        <v>223</v>
      </c>
      <c r="G174" s="223" t="s">
        <v>217</v>
      </c>
      <c r="H174" s="224">
        <v>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135</v>
      </c>
      <c r="AT174" s="232" t="s">
        <v>131</v>
      </c>
      <c r="AU174" s="232" t="s">
        <v>86</v>
      </c>
      <c r="AY174" s="18" t="s">
        <v>128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135</v>
      </c>
      <c r="BM174" s="232" t="s">
        <v>224</v>
      </c>
    </row>
    <row r="175" s="13" customFormat="1">
      <c r="A175" s="13"/>
      <c r="B175" s="234"/>
      <c r="C175" s="235"/>
      <c r="D175" s="236" t="s">
        <v>137</v>
      </c>
      <c r="E175" s="237" t="s">
        <v>1</v>
      </c>
      <c r="F175" s="238" t="s">
        <v>225</v>
      </c>
      <c r="G175" s="235"/>
      <c r="H175" s="237" t="s">
        <v>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137</v>
      </c>
      <c r="AU175" s="244" t="s">
        <v>86</v>
      </c>
      <c r="AV175" s="13" t="s">
        <v>84</v>
      </c>
      <c r="AW175" s="13" t="s">
        <v>32</v>
      </c>
      <c r="AX175" s="13" t="s">
        <v>76</v>
      </c>
      <c r="AY175" s="244" t="s">
        <v>128</v>
      </c>
    </row>
    <row r="176" s="14" customFormat="1">
      <c r="A176" s="14"/>
      <c r="B176" s="245"/>
      <c r="C176" s="246"/>
      <c r="D176" s="236" t="s">
        <v>137</v>
      </c>
      <c r="E176" s="247" t="s">
        <v>1</v>
      </c>
      <c r="F176" s="248" t="s">
        <v>84</v>
      </c>
      <c r="G176" s="246"/>
      <c r="H176" s="249">
        <v>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137</v>
      </c>
      <c r="AU176" s="255" t="s">
        <v>86</v>
      </c>
      <c r="AV176" s="14" t="s">
        <v>86</v>
      </c>
      <c r="AW176" s="14" t="s">
        <v>32</v>
      </c>
      <c r="AX176" s="14" t="s">
        <v>84</v>
      </c>
      <c r="AY176" s="255" t="s">
        <v>128</v>
      </c>
    </row>
    <row r="177" s="12" customFormat="1" ht="22.8" customHeight="1">
      <c r="A177" s="12"/>
      <c r="B177" s="204"/>
      <c r="C177" s="205"/>
      <c r="D177" s="206" t="s">
        <v>75</v>
      </c>
      <c r="E177" s="218" t="s">
        <v>226</v>
      </c>
      <c r="F177" s="218" t="s">
        <v>227</v>
      </c>
      <c r="G177" s="205"/>
      <c r="H177" s="205"/>
      <c r="I177" s="208"/>
      <c r="J177" s="219">
        <f>BK177</f>
        <v>0</v>
      </c>
      <c r="K177" s="205"/>
      <c r="L177" s="210"/>
      <c r="M177" s="211"/>
      <c r="N177" s="212"/>
      <c r="O177" s="212"/>
      <c r="P177" s="213">
        <f>SUM(P178:P181)</f>
        <v>0</v>
      </c>
      <c r="Q177" s="212"/>
      <c r="R177" s="213">
        <f>SUM(R178:R181)</f>
        <v>0</v>
      </c>
      <c r="S177" s="212"/>
      <c r="T177" s="214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5" t="s">
        <v>127</v>
      </c>
      <c r="AT177" s="216" t="s">
        <v>75</v>
      </c>
      <c r="AU177" s="216" t="s">
        <v>84</v>
      </c>
      <c r="AY177" s="215" t="s">
        <v>128</v>
      </c>
      <c r="BK177" s="217">
        <f>SUM(BK178:BK181)</f>
        <v>0</v>
      </c>
    </row>
    <row r="178" s="2" customFormat="1" ht="16.5" customHeight="1">
      <c r="A178" s="39"/>
      <c r="B178" s="40"/>
      <c r="C178" s="220" t="s">
        <v>228</v>
      </c>
      <c r="D178" s="220" t="s">
        <v>131</v>
      </c>
      <c r="E178" s="221" t="s">
        <v>229</v>
      </c>
      <c r="F178" s="222" t="s">
        <v>230</v>
      </c>
      <c r="G178" s="223" t="s">
        <v>231</v>
      </c>
      <c r="H178" s="224">
        <v>1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41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135</v>
      </c>
      <c r="AT178" s="232" t="s">
        <v>131</v>
      </c>
      <c r="AU178" s="232" t="s">
        <v>86</v>
      </c>
      <c r="AY178" s="18" t="s">
        <v>128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84</v>
      </c>
      <c r="BK178" s="233">
        <f>ROUND(I178*H178,2)</f>
        <v>0</v>
      </c>
      <c r="BL178" s="18" t="s">
        <v>135</v>
      </c>
      <c r="BM178" s="232" t="s">
        <v>232</v>
      </c>
    </row>
    <row r="179" s="13" customFormat="1">
      <c r="A179" s="13"/>
      <c r="B179" s="234"/>
      <c r="C179" s="235"/>
      <c r="D179" s="236" t="s">
        <v>137</v>
      </c>
      <c r="E179" s="237" t="s">
        <v>1</v>
      </c>
      <c r="F179" s="238" t="s">
        <v>233</v>
      </c>
      <c r="G179" s="235"/>
      <c r="H179" s="237" t="s">
        <v>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137</v>
      </c>
      <c r="AU179" s="244" t="s">
        <v>86</v>
      </c>
      <c r="AV179" s="13" t="s">
        <v>84</v>
      </c>
      <c r="AW179" s="13" t="s">
        <v>32</v>
      </c>
      <c r="AX179" s="13" t="s">
        <v>76</v>
      </c>
      <c r="AY179" s="244" t="s">
        <v>128</v>
      </c>
    </row>
    <row r="180" s="13" customFormat="1">
      <c r="A180" s="13"/>
      <c r="B180" s="234"/>
      <c r="C180" s="235"/>
      <c r="D180" s="236" t="s">
        <v>137</v>
      </c>
      <c r="E180" s="237" t="s">
        <v>1</v>
      </c>
      <c r="F180" s="238" t="s">
        <v>234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137</v>
      </c>
      <c r="AU180" s="244" t="s">
        <v>86</v>
      </c>
      <c r="AV180" s="13" t="s">
        <v>84</v>
      </c>
      <c r="AW180" s="13" t="s">
        <v>32</v>
      </c>
      <c r="AX180" s="13" t="s">
        <v>76</v>
      </c>
      <c r="AY180" s="244" t="s">
        <v>128</v>
      </c>
    </row>
    <row r="181" s="14" customFormat="1">
      <c r="A181" s="14"/>
      <c r="B181" s="245"/>
      <c r="C181" s="246"/>
      <c r="D181" s="236" t="s">
        <v>137</v>
      </c>
      <c r="E181" s="247" t="s">
        <v>1</v>
      </c>
      <c r="F181" s="248" t="s">
        <v>84</v>
      </c>
      <c r="G181" s="246"/>
      <c r="H181" s="249">
        <v>1</v>
      </c>
      <c r="I181" s="250"/>
      <c r="J181" s="246"/>
      <c r="K181" s="246"/>
      <c r="L181" s="251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137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128</v>
      </c>
    </row>
    <row r="182" s="2" customFormat="1" ht="6.96" customHeight="1">
      <c r="A182" s="39"/>
      <c r="B182" s="67"/>
      <c r="C182" s="68"/>
      <c r="D182" s="68"/>
      <c r="E182" s="68"/>
      <c r="F182" s="68"/>
      <c r="G182" s="68"/>
      <c r="H182" s="68"/>
      <c r="I182" s="68"/>
      <c r="J182" s="68"/>
      <c r="K182" s="68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mNHpOxk1a8qweD3Dq3MDlO1jY+BjQvBR0F3pD/1/6gxE8QjMlVxBzqV+C+pJlq1tMt7u5XiBNE9AeK4gfp0hwg==" hashValue="2+5U2xN1mRiyxeJdpNgNLF/PCdazLmTGTcIfGnmKrjXVm1bI68z5I/j6zJFsegFNM7N0oi4kY5qX6vlsTMxoQQ==" algorithmName="SHA-512" password="CC35"/>
  <autoFilter ref="C120:K18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Otrokovice - regenerace panelového sídliště Trávníky - 3.stapa - komunikave, chodníky, parkovací stání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ROUND((SUM(BE128:BE639)),  2)</f>
        <v>0</v>
      </c>
      <c r="G33" s="39"/>
      <c r="H33" s="39"/>
      <c r="I33" s="156">
        <v>0.20999999999999999</v>
      </c>
      <c r="J33" s="155">
        <f>ROUND(((SUM(BE128:BE639))*I33),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ROUND((SUM(BF128:BF639)),  2)</f>
        <v>0</v>
      </c>
      <c r="G34" s="39"/>
      <c r="H34" s="39"/>
      <c r="I34" s="156">
        <v>0.12</v>
      </c>
      <c r="J34" s="155">
        <f>ROUND(((SUM(BF128:BF639))*I34),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ROUND((SUM(BG128:BG639)),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ROUND((SUM(BH128:BH639)),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ROUND((SUM(BI128:BI639)),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Otrokovice - regenerace panelového sídliště Trávníky - 3.stapa - komunikave, chodníky, parkovací stání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Komunikace, parkovací stání, chodníky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Otrokovice, m.č. Trávníky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236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237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238</v>
      </c>
      <c r="E99" s="189"/>
      <c r="F99" s="189"/>
      <c r="G99" s="189"/>
      <c r="H99" s="189"/>
      <c r="I99" s="189"/>
      <c r="J99" s="190">
        <f>J188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239</v>
      </c>
      <c r="E100" s="189"/>
      <c r="F100" s="189"/>
      <c r="G100" s="189"/>
      <c r="H100" s="189"/>
      <c r="I100" s="189"/>
      <c r="J100" s="190">
        <f>J297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240</v>
      </c>
      <c r="E101" s="189"/>
      <c r="F101" s="189"/>
      <c r="G101" s="189"/>
      <c r="H101" s="189"/>
      <c r="I101" s="189"/>
      <c r="J101" s="190">
        <f>J311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241</v>
      </c>
      <c r="E102" s="189"/>
      <c r="F102" s="189"/>
      <c r="G102" s="189"/>
      <c r="H102" s="189"/>
      <c r="I102" s="189"/>
      <c r="J102" s="190">
        <f>J329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242</v>
      </c>
      <c r="E103" s="189"/>
      <c r="F103" s="189"/>
      <c r="G103" s="189"/>
      <c r="H103" s="189"/>
      <c r="I103" s="189"/>
      <c r="J103" s="190">
        <f>J343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243</v>
      </c>
      <c r="E104" s="189"/>
      <c r="F104" s="189"/>
      <c r="G104" s="189"/>
      <c r="H104" s="189"/>
      <c r="I104" s="189"/>
      <c r="J104" s="190">
        <f>J357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244</v>
      </c>
      <c r="E105" s="189"/>
      <c r="F105" s="189"/>
      <c r="G105" s="189"/>
      <c r="H105" s="189"/>
      <c r="I105" s="189"/>
      <c r="J105" s="190">
        <f>J448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245</v>
      </c>
      <c r="E106" s="189"/>
      <c r="F106" s="189"/>
      <c r="G106" s="189"/>
      <c r="H106" s="189"/>
      <c r="I106" s="189"/>
      <c r="J106" s="190">
        <f>J504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246</v>
      </c>
      <c r="E107" s="189"/>
      <c r="F107" s="189"/>
      <c r="G107" s="189"/>
      <c r="H107" s="189"/>
      <c r="I107" s="189"/>
      <c r="J107" s="190">
        <f>J597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247</v>
      </c>
      <c r="E108" s="189"/>
      <c r="F108" s="189"/>
      <c r="G108" s="189"/>
      <c r="H108" s="189"/>
      <c r="I108" s="189"/>
      <c r="J108" s="190">
        <f>J637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75" t="str">
        <f>E7</f>
        <v>Otrokovice - regenerace panelového sídliště Trávníky - 3.stapa - komunikave, chodníky, parkovací stání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 101 - Komunikace, parkovací stání, chodníky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Otrokovice, m.č. Trávníky</v>
      </c>
      <c r="G122" s="41"/>
      <c r="H122" s="41"/>
      <c r="I122" s="33" t="s">
        <v>22</v>
      </c>
      <c r="J122" s="80" t="str">
        <f>IF(J12="","",J12)</f>
        <v>26. 1. 2026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Město Otrokovice</v>
      </c>
      <c r="G124" s="41"/>
      <c r="H124" s="41"/>
      <c r="I124" s="33" t="s">
        <v>30</v>
      </c>
      <c r="J124" s="37" t="str">
        <f>E21</f>
        <v>M.Sedlářová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33</v>
      </c>
      <c r="J125" s="37" t="str">
        <f>E24</f>
        <v>Ing.L.Alster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113</v>
      </c>
      <c r="D127" s="195" t="s">
        <v>61</v>
      </c>
      <c r="E127" s="195" t="s">
        <v>57</v>
      </c>
      <c r="F127" s="195" t="s">
        <v>58</v>
      </c>
      <c r="G127" s="195" t="s">
        <v>114</v>
      </c>
      <c r="H127" s="195" t="s">
        <v>115</v>
      </c>
      <c r="I127" s="195" t="s">
        <v>116</v>
      </c>
      <c r="J127" s="196" t="s">
        <v>104</v>
      </c>
      <c r="K127" s="197" t="s">
        <v>117</v>
      </c>
      <c r="L127" s="198"/>
      <c r="M127" s="101" t="s">
        <v>1</v>
      </c>
      <c r="N127" s="102" t="s">
        <v>40</v>
      </c>
      <c r="O127" s="102" t="s">
        <v>118</v>
      </c>
      <c r="P127" s="102" t="s">
        <v>119</v>
      </c>
      <c r="Q127" s="102" t="s">
        <v>120</v>
      </c>
      <c r="R127" s="102" t="s">
        <v>121</v>
      </c>
      <c r="S127" s="102" t="s">
        <v>122</v>
      </c>
      <c r="T127" s="103" t="s">
        <v>123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124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</f>
        <v>0</v>
      </c>
      <c r="Q128" s="105"/>
      <c r="R128" s="201">
        <f>R129</f>
        <v>1037.29095717</v>
      </c>
      <c r="S128" s="105"/>
      <c r="T128" s="202">
        <f>T129</f>
        <v>1239.6859999999999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106</v>
      </c>
      <c r="BK128" s="203">
        <f>BK129</f>
        <v>0</v>
      </c>
    </row>
    <row r="129" s="12" customFormat="1" ht="25.92" customHeight="1">
      <c r="A129" s="12"/>
      <c r="B129" s="204"/>
      <c r="C129" s="205"/>
      <c r="D129" s="206" t="s">
        <v>75</v>
      </c>
      <c r="E129" s="207" t="s">
        <v>248</v>
      </c>
      <c r="F129" s="207" t="s">
        <v>249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P130+P188+P297+P311+P329+P343+P357+P448+P504+P597+P637</f>
        <v>0</v>
      </c>
      <c r="Q129" s="212"/>
      <c r="R129" s="213">
        <f>R130+R188+R297+R311+R329+R343+R357+R448+R504+R597+R637</f>
        <v>1037.29095717</v>
      </c>
      <c r="S129" s="212"/>
      <c r="T129" s="214">
        <f>T130+T188+T297+T311+T329+T343+T357+T448+T504+T597+T637</f>
        <v>1239.6859999999999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84</v>
      </c>
      <c r="AT129" s="216" t="s">
        <v>75</v>
      </c>
      <c r="AU129" s="216" t="s">
        <v>76</v>
      </c>
      <c r="AY129" s="215" t="s">
        <v>128</v>
      </c>
      <c r="BK129" s="217">
        <f>BK130+BK188+BK297+BK311+BK329+BK343+BK357+BK448+BK504+BK597+BK637</f>
        <v>0</v>
      </c>
    </row>
    <row r="130" s="12" customFormat="1" ht="22.8" customHeight="1">
      <c r="A130" s="12"/>
      <c r="B130" s="204"/>
      <c r="C130" s="205"/>
      <c r="D130" s="206" t="s">
        <v>75</v>
      </c>
      <c r="E130" s="218" t="s">
        <v>84</v>
      </c>
      <c r="F130" s="218" t="s">
        <v>250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SUM(P131:P187)</f>
        <v>0</v>
      </c>
      <c r="Q130" s="212"/>
      <c r="R130" s="213">
        <f>SUM(R131:R187)</f>
        <v>239.88</v>
      </c>
      <c r="S130" s="212"/>
      <c r="T130" s="214">
        <f>SUM(T131:T187)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84</v>
      </c>
      <c r="AY130" s="215" t="s">
        <v>128</v>
      </c>
      <c r="BK130" s="217">
        <f>SUM(BK131:BK187)</f>
        <v>0</v>
      </c>
    </row>
    <row r="131" s="2" customFormat="1" ht="37.8" customHeight="1">
      <c r="A131" s="39"/>
      <c r="B131" s="40"/>
      <c r="C131" s="220" t="s">
        <v>84</v>
      </c>
      <c r="D131" s="220" t="s">
        <v>131</v>
      </c>
      <c r="E131" s="221" t="s">
        <v>251</v>
      </c>
      <c r="F131" s="222" t="s">
        <v>252</v>
      </c>
      <c r="G131" s="223" t="s">
        <v>253</v>
      </c>
      <c r="H131" s="224">
        <v>646.75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142</v>
      </c>
      <c r="AT131" s="232" t="s">
        <v>131</v>
      </c>
      <c r="AU131" s="232" t="s">
        <v>86</v>
      </c>
      <c r="AY131" s="18" t="s">
        <v>128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84</v>
      </c>
      <c r="BK131" s="233">
        <f>ROUND(I131*H131,2)</f>
        <v>0</v>
      </c>
      <c r="BL131" s="18" t="s">
        <v>142</v>
      </c>
      <c r="BM131" s="232" t="s">
        <v>254</v>
      </c>
    </row>
    <row r="132" s="14" customFormat="1">
      <c r="A132" s="14"/>
      <c r="B132" s="245"/>
      <c r="C132" s="246"/>
      <c r="D132" s="236" t="s">
        <v>137</v>
      </c>
      <c r="E132" s="247" t="s">
        <v>1</v>
      </c>
      <c r="F132" s="248" t="s">
        <v>255</v>
      </c>
      <c r="G132" s="246"/>
      <c r="H132" s="249">
        <v>592.20000000000005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137</v>
      </c>
      <c r="AU132" s="255" t="s">
        <v>86</v>
      </c>
      <c r="AV132" s="14" t="s">
        <v>86</v>
      </c>
      <c r="AW132" s="14" t="s">
        <v>32</v>
      </c>
      <c r="AX132" s="14" t="s">
        <v>76</v>
      </c>
      <c r="AY132" s="255" t="s">
        <v>128</v>
      </c>
    </row>
    <row r="133" s="14" customFormat="1">
      <c r="A133" s="14"/>
      <c r="B133" s="245"/>
      <c r="C133" s="246"/>
      <c r="D133" s="236" t="s">
        <v>137</v>
      </c>
      <c r="E133" s="247" t="s">
        <v>1</v>
      </c>
      <c r="F133" s="248" t="s">
        <v>256</v>
      </c>
      <c r="G133" s="246"/>
      <c r="H133" s="249">
        <v>192.59999999999999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137</v>
      </c>
      <c r="AU133" s="255" t="s">
        <v>86</v>
      </c>
      <c r="AV133" s="14" t="s">
        <v>86</v>
      </c>
      <c r="AW133" s="14" t="s">
        <v>32</v>
      </c>
      <c r="AX133" s="14" t="s">
        <v>76</v>
      </c>
      <c r="AY133" s="255" t="s">
        <v>128</v>
      </c>
    </row>
    <row r="134" s="13" customFormat="1">
      <c r="A134" s="13"/>
      <c r="B134" s="234"/>
      <c r="C134" s="235"/>
      <c r="D134" s="236" t="s">
        <v>137</v>
      </c>
      <c r="E134" s="237" t="s">
        <v>1</v>
      </c>
      <c r="F134" s="238" t="s">
        <v>257</v>
      </c>
      <c r="G134" s="235"/>
      <c r="H134" s="237" t="s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137</v>
      </c>
      <c r="AU134" s="244" t="s">
        <v>86</v>
      </c>
      <c r="AV134" s="13" t="s">
        <v>84</v>
      </c>
      <c r="AW134" s="13" t="s">
        <v>32</v>
      </c>
      <c r="AX134" s="13" t="s">
        <v>76</v>
      </c>
      <c r="AY134" s="244" t="s">
        <v>128</v>
      </c>
    </row>
    <row r="135" s="14" customFormat="1">
      <c r="A135" s="14"/>
      <c r="B135" s="245"/>
      <c r="C135" s="246"/>
      <c r="D135" s="236" t="s">
        <v>137</v>
      </c>
      <c r="E135" s="247" t="s">
        <v>1</v>
      </c>
      <c r="F135" s="248" t="s">
        <v>258</v>
      </c>
      <c r="G135" s="246"/>
      <c r="H135" s="249">
        <v>282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137</v>
      </c>
      <c r="AU135" s="255" t="s">
        <v>86</v>
      </c>
      <c r="AV135" s="14" t="s">
        <v>86</v>
      </c>
      <c r="AW135" s="14" t="s">
        <v>32</v>
      </c>
      <c r="AX135" s="14" t="s">
        <v>76</v>
      </c>
      <c r="AY135" s="255" t="s">
        <v>128</v>
      </c>
    </row>
    <row r="136" s="13" customFormat="1">
      <c r="A136" s="13"/>
      <c r="B136" s="234"/>
      <c r="C136" s="235"/>
      <c r="D136" s="236" t="s">
        <v>137</v>
      </c>
      <c r="E136" s="237" t="s">
        <v>1</v>
      </c>
      <c r="F136" s="238" t="s">
        <v>259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137</v>
      </c>
      <c r="AU136" s="244" t="s">
        <v>86</v>
      </c>
      <c r="AV136" s="13" t="s">
        <v>84</v>
      </c>
      <c r="AW136" s="13" t="s">
        <v>32</v>
      </c>
      <c r="AX136" s="13" t="s">
        <v>76</v>
      </c>
      <c r="AY136" s="244" t="s">
        <v>128</v>
      </c>
    </row>
    <row r="137" s="14" customFormat="1">
      <c r="A137" s="14"/>
      <c r="B137" s="245"/>
      <c r="C137" s="246"/>
      <c r="D137" s="236" t="s">
        <v>137</v>
      </c>
      <c r="E137" s="247" t="s">
        <v>1</v>
      </c>
      <c r="F137" s="248" t="s">
        <v>260</v>
      </c>
      <c r="G137" s="246"/>
      <c r="H137" s="249">
        <v>-117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137</v>
      </c>
      <c r="AU137" s="255" t="s">
        <v>86</v>
      </c>
      <c r="AV137" s="14" t="s">
        <v>86</v>
      </c>
      <c r="AW137" s="14" t="s">
        <v>32</v>
      </c>
      <c r="AX137" s="14" t="s">
        <v>76</v>
      </c>
      <c r="AY137" s="255" t="s">
        <v>128</v>
      </c>
    </row>
    <row r="138" s="13" customFormat="1">
      <c r="A138" s="13"/>
      <c r="B138" s="234"/>
      <c r="C138" s="235"/>
      <c r="D138" s="236" t="s">
        <v>137</v>
      </c>
      <c r="E138" s="237" t="s">
        <v>1</v>
      </c>
      <c r="F138" s="238" t="s">
        <v>261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137</v>
      </c>
      <c r="AU138" s="244" t="s">
        <v>86</v>
      </c>
      <c r="AV138" s="13" t="s">
        <v>84</v>
      </c>
      <c r="AW138" s="13" t="s">
        <v>32</v>
      </c>
      <c r="AX138" s="13" t="s">
        <v>76</v>
      </c>
      <c r="AY138" s="244" t="s">
        <v>128</v>
      </c>
    </row>
    <row r="139" s="14" customFormat="1">
      <c r="A139" s="14"/>
      <c r="B139" s="245"/>
      <c r="C139" s="246"/>
      <c r="D139" s="236" t="s">
        <v>137</v>
      </c>
      <c r="E139" s="247" t="s">
        <v>1</v>
      </c>
      <c r="F139" s="248" t="s">
        <v>262</v>
      </c>
      <c r="G139" s="246"/>
      <c r="H139" s="249">
        <v>-303.05000000000001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137</v>
      </c>
      <c r="AU139" s="255" t="s">
        <v>86</v>
      </c>
      <c r="AV139" s="14" t="s">
        <v>86</v>
      </c>
      <c r="AW139" s="14" t="s">
        <v>32</v>
      </c>
      <c r="AX139" s="14" t="s">
        <v>76</v>
      </c>
      <c r="AY139" s="255" t="s">
        <v>128</v>
      </c>
    </row>
    <row r="140" s="15" customFormat="1">
      <c r="A140" s="15"/>
      <c r="B140" s="259"/>
      <c r="C140" s="260"/>
      <c r="D140" s="236" t="s">
        <v>137</v>
      </c>
      <c r="E140" s="261" t="s">
        <v>1</v>
      </c>
      <c r="F140" s="262" t="s">
        <v>263</v>
      </c>
      <c r="G140" s="260"/>
      <c r="H140" s="263">
        <v>646.75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9" t="s">
        <v>137</v>
      </c>
      <c r="AU140" s="269" t="s">
        <v>86</v>
      </c>
      <c r="AV140" s="15" t="s">
        <v>142</v>
      </c>
      <c r="AW140" s="15" t="s">
        <v>32</v>
      </c>
      <c r="AX140" s="15" t="s">
        <v>84</v>
      </c>
      <c r="AY140" s="269" t="s">
        <v>128</v>
      </c>
    </row>
    <row r="141" s="2" customFormat="1" ht="33" customHeight="1">
      <c r="A141" s="39"/>
      <c r="B141" s="40"/>
      <c r="C141" s="220" t="s">
        <v>86</v>
      </c>
      <c r="D141" s="220" t="s">
        <v>131</v>
      </c>
      <c r="E141" s="221" t="s">
        <v>264</v>
      </c>
      <c r="F141" s="222" t="s">
        <v>265</v>
      </c>
      <c r="G141" s="223" t="s">
        <v>253</v>
      </c>
      <c r="H141" s="224">
        <v>40.799999999999997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142</v>
      </c>
      <c r="AT141" s="232" t="s">
        <v>131</v>
      </c>
      <c r="AU141" s="232" t="s">
        <v>86</v>
      </c>
      <c r="AY141" s="18" t="s">
        <v>128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84</v>
      </c>
      <c r="BK141" s="233">
        <f>ROUND(I141*H141,2)</f>
        <v>0</v>
      </c>
      <c r="BL141" s="18" t="s">
        <v>142</v>
      </c>
      <c r="BM141" s="232" t="s">
        <v>266</v>
      </c>
    </row>
    <row r="142" s="13" customFormat="1">
      <c r="A142" s="13"/>
      <c r="B142" s="234"/>
      <c r="C142" s="235"/>
      <c r="D142" s="236" t="s">
        <v>137</v>
      </c>
      <c r="E142" s="237" t="s">
        <v>1</v>
      </c>
      <c r="F142" s="238" t="s">
        <v>267</v>
      </c>
      <c r="G142" s="235"/>
      <c r="H142" s="237" t="s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137</v>
      </c>
      <c r="AU142" s="244" t="s">
        <v>86</v>
      </c>
      <c r="AV142" s="13" t="s">
        <v>84</v>
      </c>
      <c r="AW142" s="13" t="s">
        <v>32</v>
      </c>
      <c r="AX142" s="13" t="s">
        <v>76</v>
      </c>
      <c r="AY142" s="244" t="s">
        <v>128</v>
      </c>
    </row>
    <row r="143" s="14" customFormat="1">
      <c r="A143" s="14"/>
      <c r="B143" s="245"/>
      <c r="C143" s="246"/>
      <c r="D143" s="236" t="s">
        <v>137</v>
      </c>
      <c r="E143" s="247" t="s">
        <v>1</v>
      </c>
      <c r="F143" s="248" t="s">
        <v>268</v>
      </c>
      <c r="G143" s="246"/>
      <c r="H143" s="249">
        <v>40.799999999999997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137</v>
      </c>
      <c r="AU143" s="255" t="s">
        <v>86</v>
      </c>
      <c r="AV143" s="14" t="s">
        <v>86</v>
      </c>
      <c r="AW143" s="14" t="s">
        <v>32</v>
      </c>
      <c r="AX143" s="14" t="s">
        <v>84</v>
      </c>
      <c r="AY143" s="255" t="s">
        <v>128</v>
      </c>
    </row>
    <row r="144" s="2" customFormat="1" ht="33" customHeight="1">
      <c r="A144" s="39"/>
      <c r="B144" s="40"/>
      <c r="C144" s="220" t="s">
        <v>144</v>
      </c>
      <c r="D144" s="220" t="s">
        <v>131</v>
      </c>
      <c r="E144" s="221" t="s">
        <v>269</v>
      </c>
      <c r="F144" s="222" t="s">
        <v>270</v>
      </c>
      <c r="G144" s="223" t="s">
        <v>253</v>
      </c>
      <c r="H144" s="224">
        <v>72.700000000000003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142</v>
      </c>
      <c r="AT144" s="232" t="s">
        <v>131</v>
      </c>
      <c r="AU144" s="232" t="s">
        <v>86</v>
      </c>
      <c r="AY144" s="18" t="s">
        <v>128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84</v>
      </c>
      <c r="BK144" s="233">
        <f>ROUND(I144*H144,2)</f>
        <v>0</v>
      </c>
      <c r="BL144" s="18" t="s">
        <v>142</v>
      </c>
      <c r="BM144" s="232" t="s">
        <v>271</v>
      </c>
    </row>
    <row r="145" s="13" customFormat="1">
      <c r="A145" s="13"/>
      <c r="B145" s="234"/>
      <c r="C145" s="235"/>
      <c r="D145" s="236" t="s">
        <v>137</v>
      </c>
      <c r="E145" s="237" t="s">
        <v>1</v>
      </c>
      <c r="F145" s="238" t="s">
        <v>272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137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128</v>
      </c>
    </row>
    <row r="146" s="14" customFormat="1">
      <c r="A146" s="14"/>
      <c r="B146" s="245"/>
      <c r="C146" s="246"/>
      <c r="D146" s="236" t="s">
        <v>137</v>
      </c>
      <c r="E146" s="247" t="s">
        <v>1</v>
      </c>
      <c r="F146" s="248" t="s">
        <v>273</v>
      </c>
      <c r="G146" s="246"/>
      <c r="H146" s="249">
        <v>56.700000000000003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137</v>
      </c>
      <c r="AU146" s="255" t="s">
        <v>86</v>
      </c>
      <c r="AV146" s="14" t="s">
        <v>86</v>
      </c>
      <c r="AW146" s="14" t="s">
        <v>32</v>
      </c>
      <c r="AX146" s="14" t="s">
        <v>76</v>
      </c>
      <c r="AY146" s="255" t="s">
        <v>128</v>
      </c>
    </row>
    <row r="147" s="13" customFormat="1">
      <c r="A147" s="13"/>
      <c r="B147" s="234"/>
      <c r="C147" s="235"/>
      <c r="D147" s="236" t="s">
        <v>137</v>
      </c>
      <c r="E147" s="237" t="s">
        <v>1</v>
      </c>
      <c r="F147" s="238" t="s">
        <v>274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137</v>
      </c>
      <c r="AU147" s="244" t="s">
        <v>86</v>
      </c>
      <c r="AV147" s="13" t="s">
        <v>84</v>
      </c>
      <c r="AW147" s="13" t="s">
        <v>32</v>
      </c>
      <c r="AX147" s="13" t="s">
        <v>76</v>
      </c>
      <c r="AY147" s="244" t="s">
        <v>128</v>
      </c>
    </row>
    <row r="148" s="14" customFormat="1">
      <c r="A148" s="14"/>
      <c r="B148" s="245"/>
      <c r="C148" s="246"/>
      <c r="D148" s="236" t="s">
        <v>137</v>
      </c>
      <c r="E148" s="247" t="s">
        <v>1</v>
      </c>
      <c r="F148" s="248" t="s">
        <v>275</v>
      </c>
      <c r="G148" s="246"/>
      <c r="H148" s="249">
        <v>16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137</v>
      </c>
      <c r="AU148" s="255" t="s">
        <v>86</v>
      </c>
      <c r="AV148" s="14" t="s">
        <v>86</v>
      </c>
      <c r="AW148" s="14" t="s">
        <v>32</v>
      </c>
      <c r="AX148" s="14" t="s">
        <v>76</v>
      </c>
      <c r="AY148" s="255" t="s">
        <v>128</v>
      </c>
    </row>
    <row r="149" s="15" customFormat="1">
      <c r="A149" s="15"/>
      <c r="B149" s="259"/>
      <c r="C149" s="260"/>
      <c r="D149" s="236" t="s">
        <v>137</v>
      </c>
      <c r="E149" s="261" t="s">
        <v>1</v>
      </c>
      <c r="F149" s="262" t="s">
        <v>263</v>
      </c>
      <c r="G149" s="260"/>
      <c r="H149" s="263">
        <v>72.700000000000003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9" t="s">
        <v>137</v>
      </c>
      <c r="AU149" s="269" t="s">
        <v>86</v>
      </c>
      <c r="AV149" s="15" t="s">
        <v>142</v>
      </c>
      <c r="AW149" s="15" t="s">
        <v>32</v>
      </c>
      <c r="AX149" s="15" t="s">
        <v>84</v>
      </c>
      <c r="AY149" s="269" t="s">
        <v>128</v>
      </c>
    </row>
    <row r="150" s="2" customFormat="1" ht="24.15" customHeight="1">
      <c r="A150" s="39"/>
      <c r="B150" s="40"/>
      <c r="C150" s="220" t="s">
        <v>142</v>
      </c>
      <c r="D150" s="220" t="s">
        <v>131</v>
      </c>
      <c r="E150" s="221" t="s">
        <v>276</v>
      </c>
      <c r="F150" s="222" t="s">
        <v>277</v>
      </c>
      <c r="G150" s="223" t="s">
        <v>253</v>
      </c>
      <c r="H150" s="224">
        <v>21.84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142</v>
      </c>
      <c r="AT150" s="232" t="s">
        <v>131</v>
      </c>
      <c r="AU150" s="232" t="s">
        <v>86</v>
      </c>
      <c r="AY150" s="18" t="s">
        <v>128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84</v>
      </c>
      <c r="BK150" s="233">
        <f>ROUND(I150*H150,2)</f>
        <v>0</v>
      </c>
      <c r="BL150" s="18" t="s">
        <v>142</v>
      </c>
      <c r="BM150" s="232" t="s">
        <v>278</v>
      </c>
    </row>
    <row r="151" s="13" customFormat="1">
      <c r="A151" s="13"/>
      <c r="B151" s="234"/>
      <c r="C151" s="235"/>
      <c r="D151" s="236" t="s">
        <v>137</v>
      </c>
      <c r="E151" s="237" t="s">
        <v>1</v>
      </c>
      <c r="F151" s="238" t="s">
        <v>279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137</v>
      </c>
      <c r="AU151" s="244" t="s">
        <v>86</v>
      </c>
      <c r="AV151" s="13" t="s">
        <v>84</v>
      </c>
      <c r="AW151" s="13" t="s">
        <v>32</v>
      </c>
      <c r="AX151" s="13" t="s">
        <v>76</v>
      </c>
      <c r="AY151" s="244" t="s">
        <v>128</v>
      </c>
    </row>
    <row r="152" s="14" customFormat="1">
      <c r="A152" s="14"/>
      <c r="B152" s="245"/>
      <c r="C152" s="246"/>
      <c r="D152" s="236" t="s">
        <v>137</v>
      </c>
      <c r="E152" s="247" t="s">
        <v>1</v>
      </c>
      <c r="F152" s="248" t="s">
        <v>280</v>
      </c>
      <c r="G152" s="246"/>
      <c r="H152" s="249">
        <v>19.800000000000001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137</v>
      </c>
      <c r="AU152" s="255" t="s">
        <v>86</v>
      </c>
      <c r="AV152" s="14" t="s">
        <v>86</v>
      </c>
      <c r="AW152" s="14" t="s">
        <v>32</v>
      </c>
      <c r="AX152" s="14" t="s">
        <v>76</v>
      </c>
      <c r="AY152" s="255" t="s">
        <v>128</v>
      </c>
    </row>
    <row r="153" s="13" customFormat="1">
      <c r="A153" s="13"/>
      <c r="B153" s="234"/>
      <c r="C153" s="235"/>
      <c r="D153" s="236" t="s">
        <v>137</v>
      </c>
      <c r="E153" s="237" t="s">
        <v>1</v>
      </c>
      <c r="F153" s="238" t="s">
        <v>281</v>
      </c>
      <c r="G153" s="235"/>
      <c r="H153" s="237" t="s">
        <v>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137</v>
      </c>
      <c r="AU153" s="244" t="s">
        <v>86</v>
      </c>
      <c r="AV153" s="13" t="s">
        <v>84</v>
      </c>
      <c r="AW153" s="13" t="s">
        <v>32</v>
      </c>
      <c r="AX153" s="13" t="s">
        <v>76</v>
      </c>
      <c r="AY153" s="244" t="s">
        <v>128</v>
      </c>
    </row>
    <row r="154" s="14" customFormat="1">
      <c r="A154" s="14"/>
      <c r="B154" s="245"/>
      <c r="C154" s="246"/>
      <c r="D154" s="236" t="s">
        <v>137</v>
      </c>
      <c r="E154" s="247" t="s">
        <v>1</v>
      </c>
      <c r="F154" s="248" t="s">
        <v>282</v>
      </c>
      <c r="G154" s="246"/>
      <c r="H154" s="249">
        <v>2.04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137</v>
      </c>
      <c r="AU154" s="255" t="s">
        <v>86</v>
      </c>
      <c r="AV154" s="14" t="s">
        <v>86</v>
      </c>
      <c r="AW154" s="14" t="s">
        <v>32</v>
      </c>
      <c r="AX154" s="14" t="s">
        <v>76</v>
      </c>
      <c r="AY154" s="255" t="s">
        <v>128</v>
      </c>
    </row>
    <row r="155" s="15" customFormat="1">
      <c r="A155" s="15"/>
      <c r="B155" s="259"/>
      <c r="C155" s="260"/>
      <c r="D155" s="236" t="s">
        <v>137</v>
      </c>
      <c r="E155" s="261" t="s">
        <v>1</v>
      </c>
      <c r="F155" s="262" t="s">
        <v>263</v>
      </c>
      <c r="G155" s="260"/>
      <c r="H155" s="263">
        <v>21.84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9" t="s">
        <v>137</v>
      </c>
      <c r="AU155" s="269" t="s">
        <v>86</v>
      </c>
      <c r="AV155" s="15" t="s">
        <v>142</v>
      </c>
      <c r="AW155" s="15" t="s">
        <v>32</v>
      </c>
      <c r="AX155" s="15" t="s">
        <v>84</v>
      </c>
      <c r="AY155" s="269" t="s">
        <v>128</v>
      </c>
    </row>
    <row r="156" s="2" customFormat="1" ht="37.8" customHeight="1">
      <c r="A156" s="39"/>
      <c r="B156" s="40"/>
      <c r="C156" s="220" t="s">
        <v>127</v>
      </c>
      <c r="D156" s="220" t="s">
        <v>131</v>
      </c>
      <c r="E156" s="221" t="s">
        <v>283</v>
      </c>
      <c r="F156" s="222" t="s">
        <v>284</v>
      </c>
      <c r="G156" s="223" t="s">
        <v>253</v>
      </c>
      <c r="H156" s="224">
        <v>781.59000000000003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142</v>
      </c>
      <c r="AT156" s="232" t="s">
        <v>131</v>
      </c>
      <c r="AU156" s="232" t="s">
        <v>86</v>
      </c>
      <c r="AY156" s="18" t="s">
        <v>128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142</v>
      </c>
      <c r="BM156" s="232" t="s">
        <v>285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286</v>
      </c>
      <c r="G157" s="246"/>
      <c r="H157" s="249">
        <v>781.59000000000003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128</v>
      </c>
    </row>
    <row r="158" s="2" customFormat="1" ht="24.15" customHeight="1">
      <c r="A158" s="39"/>
      <c r="B158" s="40"/>
      <c r="C158" s="220" t="s">
        <v>161</v>
      </c>
      <c r="D158" s="220" t="s">
        <v>131</v>
      </c>
      <c r="E158" s="221" t="s">
        <v>287</v>
      </c>
      <c r="F158" s="222" t="s">
        <v>288</v>
      </c>
      <c r="G158" s="223" t="s">
        <v>289</v>
      </c>
      <c r="H158" s="224">
        <v>1328.703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142</v>
      </c>
      <c r="AT158" s="232" t="s">
        <v>131</v>
      </c>
      <c r="AU158" s="232" t="s">
        <v>86</v>
      </c>
      <c r="AY158" s="18" t="s">
        <v>128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142</v>
      </c>
      <c r="BM158" s="232" t="s">
        <v>290</v>
      </c>
    </row>
    <row r="159" s="14" customFormat="1">
      <c r="A159" s="14"/>
      <c r="B159" s="245"/>
      <c r="C159" s="246"/>
      <c r="D159" s="236" t="s">
        <v>137</v>
      </c>
      <c r="E159" s="247" t="s">
        <v>1</v>
      </c>
      <c r="F159" s="248" t="s">
        <v>291</v>
      </c>
      <c r="G159" s="246"/>
      <c r="H159" s="249">
        <v>1328.703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137</v>
      </c>
      <c r="AU159" s="255" t="s">
        <v>86</v>
      </c>
      <c r="AV159" s="14" t="s">
        <v>86</v>
      </c>
      <c r="AW159" s="14" t="s">
        <v>32</v>
      </c>
      <c r="AX159" s="14" t="s">
        <v>84</v>
      </c>
      <c r="AY159" s="255" t="s">
        <v>128</v>
      </c>
    </row>
    <row r="160" s="2" customFormat="1" ht="24.15" customHeight="1">
      <c r="A160" s="39"/>
      <c r="B160" s="40"/>
      <c r="C160" s="220" t="s">
        <v>168</v>
      </c>
      <c r="D160" s="220" t="s">
        <v>131</v>
      </c>
      <c r="E160" s="221" t="s">
        <v>292</v>
      </c>
      <c r="F160" s="222" t="s">
        <v>293</v>
      </c>
      <c r="G160" s="223" t="s">
        <v>253</v>
      </c>
      <c r="H160" s="224">
        <v>82.590000000000003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41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142</v>
      </c>
      <c r="AT160" s="232" t="s">
        <v>131</v>
      </c>
      <c r="AU160" s="232" t="s">
        <v>86</v>
      </c>
      <c r="AY160" s="18" t="s">
        <v>128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84</v>
      </c>
      <c r="BK160" s="233">
        <f>ROUND(I160*H160,2)</f>
        <v>0</v>
      </c>
      <c r="BL160" s="18" t="s">
        <v>142</v>
      </c>
      <c r="BM160" s="232" t="s">
        <v>294</v>
      </c>
    </row>
    <row r="161" s="13" customFormat="1">
      <c r="A161" s="13"/>
      <c r="B161" s="234"/>
      <c r="C161" s="235"/>
      <c r="D161" s="236" t="s">
        <v>137</v>
      </c>
      <c r="E161" s="237" t="s">
        <v>1</v>
      </c>
      <c r="F161" s="238" t="s">
        <v>295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137</v>
      </c>
      <c r="AU161" s="244" t="s">
        <v>86</v>
      </c>
      <c r="AV161" s="13" t="s">
        <v>84</v>
      </c>
      <c r="AW161" s="13" t="s">
        <v>32</v>
      </c>
      <c r="AX161" s="13" t="s">
        <v>76</v>
      </c>
      <c r="AY161" s="244" t="s">
        <v>128</v>
      </c>
    </row>
    <row r="162" s="14" customFormat="1">
      <c r="A162" s="14"/>
      <c r="B162" s="245"/>
      <c r="C162" s="246"/>
      <c r="D162" s="236" t="s">
        <v>137</v>
      </c>
      <c r="E162" s="247" t="s">
        <v>1</v>
      </c>
      <c r="F162" s="248" t="s">
        <v>296</v>
      </c>
      <c r="G162" s="246"/>
      <c r="H162" s="249">
        <v>14.85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137</v>
      </c>
      <c r="AU162" s="255" t="s">
        <v>86</v>
      </c>
      <c r="AV162" s="14" t="s">
        <v>86</v>
      </c>
      <c r="AW162" s="14" t="s">
        <v>32</v>
      </c>
      <c r="AX162" s="14" t="s">
        <v>76</v>
      </c>
      <c r="AY162" s="255" t="s">
        <v>128</v>
      </c>
    </row>
    <row r="163" s="13" customFormat="1">
      <c r="A163" s="13"/>
      <c r="B163" s="234"/>
      <c r="C163" s="235"/>
      <c r="D163" s="236" t="s">
        <v>137</v>
      </c>
      <c r="E163" s="237" t="s">
        <v>1</v>
      </c>
      <c r="F163" s="238" t="s">
        <v>297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137</v>
      </c>
      <c r="AU163" s="244" t="s">
        <v>86</v>
      </c>
      <c r="AV163" s="13" t="s">
        <v>84</v>
      </c>
      <c r="AW163" s="13" t="s">
        <v>32</v>
      </c>
      <c r="AX163" s="13" t="s">
        <v>76</v>
      </c>
      <c r="AY163" s="244" t="s">
        <v>128</v>
      </c>
    </row>
    <row r="164" s="14" customFormat="1">
      <c r="A164" s="14"/>
      <c r="B164" s="245"/>
      <c r="C164" s="246"/>
      <c r="D164" s="236" t="s">
        <v>137</v>
      </c>
      <c r="E164" s="247" t="s">
        <v>1</v>
      </c>
      <c r="F164" s="248" t="s">
        <v>273</v>
      </c>
      <c r="G164" s="246"/>
      <c r="H164" s="249">
        <v>56.700000000000003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137</v>
      </c>
      <c r="AU164" s="255" t="s">
        <v>86</v>
      </c>
      <c r="AV164" s="14" t="s">
        <v>86</v>
      </c>
      <c r="AW164" s="14" t="s">
        <v>32</v>
      </c>
      <c r="AX164" s="14" t="s">
        <v>76</v>
      </c>
      <c r="AY164" s="255" t="s">
        <v>128</v>
      </c>
    </row>
    <row r="165" s="13" customFormat="1">
      <c r="A165" s="13"/>
      <c r="B165" s="234"/>
      <c r="C165" s="235"/>
      <c r="D165" s="236" t="s">
        <v>137</v>
      </c>
      <c r="E165" s="237" t="s">
        <v>1</v>
      </c>
      <c r="F165" s="238" t="s">
        <v>274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137</v>
      </c>
      <c r="AU165" s="244" t="s">
        <v>86</v>
      </c>
      <c r="AV165" s="13" t="s">
        <v>84</v>
      </c>
      <c r="AW165" s="13" t="s">
        <v>32</v>
      </c>
      <c r="AX165" s="13" t="s">
        <v>76</v>
      </c>
      <c r="AY165" s="244" t="s">
        <v>128</v>
      </c>
    </row>
    <row r="166" s="14" customFormat="1">
      <c r="A166" s="14"/>
      <c r="B166" s="245"/>
      <c r="C166" s="246"/>
      <c r="D166" s="236" t="s">
        <v>137</v>
      </c>
      <c r="E166" s="247" t="s">
        <v>1</v>
      </c>
      <c r="F166" s="248" t="s">
        <v>275</v>
      </c>
      <c r="G166" s="246"/>
      <c r="H166" s="249">
        <v>16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137</v>
      </c>
      <c r="AU166" s="255" t="s">
        <v>86</v>
      </c>
      <c r="AV166" s="14" t="s">
        <v>86</v>
      </c>
      <c r="AW166" s="14" t="s">
        <v>32</v>
      </c>
      <c r="AX166" s="14" t="s">
        <v>76</v>
      </c>
      <c r="AY166" s="255" t="s">
        <v>128</v>
      </c>
    </row>
    <row r="167" s="13" customFormat="1">
      <c r="A167" s="13"/>
      <c r="B167" s="234"/>
      <c r="C167" s="235"/>
      <c r="D167" s="236" t="s">
        <v>137</v>
      </c>
      <c r="E167" s="237" t="s">
        <v>1</v>
      </c>
      <c r="F167" s="238" t="s">
        <v>267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137</v>
      </c>
      <c r="AU167" s="244" t="s">
        <v>86</v>
      </c>
      <c r="AV167" s="13" t="s">
        <v>84</v>
      </c>
      <c r="AW167" s="13" t="s">
        <v>32</v>
      </c>
      <c r="AX167" s="13" t="s">
        <v>76</v>
      </c>
      <c r="AY167" s="244" t="s">
        <v>128</v>
      </c>
    </row>
    <row r="168" s="14" customFormat="1">
      <c r="A168" s="14"/>
      <c r="B168" s="245"/>
      <c r="C168" s="246"/>
      <c r="D168" s="236" t="s">
        <v>137</v>
      </c>
      <c r="E168" s="247" t="s">
        <v>1</v>
      </c>
      <c r="F168" s="248" t="s">
        <v>268</v>
      </c>
      <c r="G168" s="246"/>
      <c r="H168" s="249">
        <v>40.799999999999997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137</v>
      </c>
      <c r="AU168" s="255" t="s">
        <v>86</v>
      </c>
      <c r="AV168" s="14" t="s">
        <v>86</v>
      </c>
      <c r="AW168" s="14" t="s">
        <v>32</v>
      </c>
      <c r="AX168" s="14" t="s">
        <v>76</v>
      </c>
      <c r="AY168" s="255" t="s">
        <v>128</v>
      </c>
    </row>
    <row r="169" s="13" customFormat="1">
      <c r="A169" s="13"/>
      <c r="B169" s="234"/>
      <c r="C169" s="235"/>
      <c r="D169" s="236" t="s">
        <v>137</v>
      </c>
      <c r="E169" s="237" t="s">
        <v>1</v>
      </c>
      <c r="F169" s="238" t="s">
        <v>298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137</v>
      </c>
      <c r="AU169" s="244" t="s">
        <v>86</v>
      </c>
      <c r="AV169" s="13" t="s">
        <v>84</v>
      </c>
      <c r="AW169" s="13" t="s">
        <v>32</v>
      </c>
      <c r="AX169" s="13" t="s">
        <v>76</v>
      </c>
      <c r="AY169" s="244" t="s">
        <v>128</v>
      </c>
    </row>
    <row r="170" s="14" customFormat="1">
      <c r="A170" s="14"/>
      <c r="B170" s="245"/>
      <c r="C170" s="246"/>
      <c r="D170" s="236" t="s">
        <v>137</v>
      </c>
      <c r="E170" s="247" t="s">
        <v>1</v>
      </c>
      <c r="F170" s="248" t="s">
        <v>299</v>
      </c>
      <c r="G170" s="246"/>
      <c r="H170" s="249">
        <v>-37.439999999999998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137</v>
      </c>
      <c r="AU170" s="255" t="s">
        <v>86</v>
      </c>
      <c r="AV170" s="14" t="s">
        <v>86</v>
      </c>
      <c r="AW170" s="14" t="s">
        <v>32</v>
      </c>
      <c r="AX170" s="14" t="s">
        <v>76</v>
      </c>
      <c r="AY170" s="255" t="s">
        <v>128</v>
      </c>
    </row>
    <row r="171" s="13" customFormat="1">
      <c r="A171" s="13"/>
      <c r="B171" s="234"/>
      <c r="C171" s="235"/>
      <c r="D171" s="236" t="s">
        <v>137</v>
      </c>
      <c r="E171" s="237" t="s">
        <v>1</v>
      </c>
      <c r="F171" s="238" t="s">
        <v>300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137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128</v>
      </c>
    </row>
    <row r="172" s="14" customFormat="1">
      <c r="A172" s="14"/>
      <c r="B172" s="245"/>
      <c r="C172" s="246"/>
      <c r="D172" s="236" t="s">
        <v>137</v>
      </c>
      <c r="E172" s="247" t="s">
        <v>1</v>
      </c>
      <c r="F172" s="248" t="s">
        <v>301</v>
      </c>
      <c r="G172" s="246"/>
      <c r="H172" s="249">
        <v>-8.3200000000000003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137</v>
      </c>
      <c r="AU172" s="255" t="s">
        <v>86</v>
      </c>
      <c r="AV172" s="14" t="s">
        <v>86</v>
      </c>
      <c r="AW172" s="14" t="s">
        <v>32</v>
      </c>
      <c r="AX172" s="14" t="s">
        <v>76</v>
      </c>
      <c r="AY172" s="255" t="s">
        <v>128</v>
      </c>
    </row>
    <row r="173" s="15" customFormat="1">
      <c r="A173" s="15"/>
      <c r="B173" s="259"/>
      <c r="C173" s="260"/>
      <c r="D173" s="236" t="s">
        <v>137</v>
      </c>
      <c r="E173" s="261" t="s">
        <v>1</v>
      </c>
      <c r="F173" s="262" t="s">
        <v>263</v>
      </c>
      <c r="G173" s="260"/>
      <c r="H173" s="263">
        <v>82.590000000000003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9" t="s">
        <v>137</v>
      </c>
      <c r="AU173" s="269" t="s">
        <v>86</v>
      </c>
      <c r="AV173" s="15" t="s">
        <v>142</v>
      </c>
      <c r="AW173" s="15" t="s">
        <v>32</v>
      </c>
      <c r="AX173" s="15" t="s">
        <v>84</v>
      </c>
      <c r="AY173" s="269" t="s">
        <v>128</v>
      </c>
    </row>
    <row r="174" s="2" customFormat="1" ht="16.5" customHeight="1">
      <c r="A174" s="39"/>
      <c r="B174" s="40"/>
      <c r="C174" s="270" t="s">
        <v>174</v>
      </c>
      <c r="D174" s="270" t="s">
        <v>302</v>
      </c>
      <c r="E174" s="271" t="s">
        <v>303</v>
      </c>
      <c r="F174" s="272" t="s">
        <v>304</v>
      </c>
      <c r="G174" s="273" t="s">
        <v>289</v>
      </c>
      <c r="H174" s="274">
        <v>165</v>
      </c>
      <c r="I174" s="275"/>
      <c r="J174" s="276">
        <f>ROUND(I174*H174,2)</f>
        <v>0</v>
      </c>
      <c r="K174" s="277"/>
      <c r="L174" s="278"/>
      <c r="M174" s="279" t="s">
        <v>1</v>
      </c>
      <c r="N174" s="280" t="s">
        <v>41</v>
      </c>
      <c r="O174" s="92"/>
      <c r="P174" s="230">
        <f>O174*H174</f>
        <v>0</v>
      </c>
      <c r="Q174" s="230">
        <v>1</v>
      </c>
      <c r="R174" s="230">
        <f>Q174*H174</f>
        <v>165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174</v>
      </c>
      <c r="AT174" s="232" t="s">
        <v>302</v>
      </c>
      <c r="AU174" s="232" t="s">
        <v>86</v>
      </c>
      <c r="AY174" s="18" t="s">
        <v>128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142</v>
      </c>
      <c r="BM174" s="232" t="s">
        <v>305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306</v>
      </c>
      <c r="G175" s="246"/>
      <c r="H175" s="249">
        <v>82.5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128</v>
      </c>
    </row>
    <row r="176" s="14" customFormat="1">
      <c r="A176" s="14"/>
      <c r="B176" s="245"/>
      <c r="C176" s="246"/>
      <c r="D176" s="236" t="s">
        <v>137</v>
      </c>
      <c r="E176" s="246"/>
      <c r="F176" s="248" t="s">
        <v>307</v>
      </c>
      <c r="G176" s="246"/>
      <c r="H176" s="249">
        <v>165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137</v>
      </c>
      <c r="AU176" s="255" t="s">
        <v>86</v>
      </c>
      <c r="AV176" s="14" t="s">
        <v>86</v>
      </c>
      <c r="AW176" s="14" t="s">
        <v>4</v>
      </c>
      <c r="AX176" s="14" t="s">
        <v>84</v>
      </c>
      <c r="AY176" s="255" t="s">
        <v>128</v>
      </c>
    </row>
    <row r="177" s="2" customFormat="1" ht="24.15" customHeight="1">
      <c r="A177" s="39"/>
      <c r="B177" s="40"/>
      <c r="C177" s="220" t="s">
        <v>179</v>
      </c>
      <c r="D177" s="220" t="s">
        <v>131</v>
      </c>
      <c r="E177" s="221" t="s">
        <v>308</v>
      </c>
      <c r="F177" s="222" t="s">
        <v>309</v>
      </c>
      <c r="G177" s="223" t="s">
        <v>253</v>
      </c>
      <c r="H177" s="224">
        <v>37.439999999999998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142</v>
      </c>
      <c r="AT177" s="232" t="s">
        <v>131</v>
      </c>
      <c r="AU177" s="232" t="s">
        <v>86</v>
      </c>
      <c r="AY177" s="18" t="s">
        <v>128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142</v>
      </c>
      <c r="BM177" s="232" t="s">
        <v>310</v>
      </c>
    </row>
    <row r="178" s="13" customFormat="1">
      <c r="A178" s="13"/>
      <c r="B178" s="234"/>
      <c r="C178" s="235"/>
      <c r="D178" s="236" t="s">
        <v>137</v>
      </c>
      <c r="E178" s="237" t="s">
        <v>1</v>
      </c>
      <c r="F178" s="238" t="s">
        <v>311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137</v>
      </c>
      <c r="AU178" s="244" t="s">
        <v>86</v>
      </c>
      <c r="AV178" s="13" t="s">
        <v>84</v>
      </c>
      <c r="AW178" s="13" t="s">
        <v>32</v>
      </c>
      <c r="AX178" s="13" t="s">
        <v>76</v>
      </c>
      <c r="AY178" s="244" t="s">
        <v>128</v>
      </c>
    </row>
    <row r="179" s="14" customFormat="1">
      <c r="A179" s="14"/>
      <c r="B179" s="245"/>
      <c r="C179" s="246"/>
      <c r="D179" s="236" t="s">
        <v>137</v>
      </c>
      <c r="E179" s="247" t="s">
        <v>1</v>
      </c>
      <c r="F179" s="248" t="s">
        <v>312</v>
      </c>
      <c r="G179" s="246"/>
      <c r="H179" s="249">
        <v>15.84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137</v>
      </c>
      <c r="AU179" s="255" t="s">
        <v>86</v>
      </c>
      <c r="AV179" s="14" t="s">
        <v>86</v>
      </c>
      <c r="AW179" s="14" t="s">
        <v>32</v>
      </c>
      <c r="AX179" s="14" t="s">
        <v>76</v>
      </c>
      <c r="AY179" s="255" t="s">
        <v>128</v>
      </c>
    </row>
    <row r="180" s="13" customFormat="1">
      <c r="A180" s="13"/>
      <c r="B180" s="234"/>
      <c r="C180" s="235"/>
      <c r="D180" s="236" t="s">
        <v>137</v>
      </c>
      <c r="E180" s="237" t="s">
        <v>1</v>
      </c>
      <c r="F180" s="238" t="s">
        <v>313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137</v>
      </c>
      <c r="AU180" s="244" t="s">
        <v>86</v>
      </c>
      <c r="AV180" s="13" t="s">
        <v>84</v>
      </c>
      <c r="AW180" s="13" t="s">
        <v>32</v>
      </c>
      <c r="AX180" s="13" t="s">
        <v>76</v>
      </c>
      <c r="AY180" s="244" t="s">
        <v>128</v>
      </c>
    </row>
    <row r="181" s="14" customFormat="1">
      <c r="A181" s="14"/>
      <c r="B181" s="245"/>
      <c r="C181" s="246"/>
      <c r="D181" s="236" t="s">
        <v>137</v>
      </c>
      <c r="E181" s="247" t="s">
        <v>1</v>
      </c>
      <c r="F181" s="248" t="s">
        <v>314</v>
      </c>
      <c r="G181" s="246"/>
      <c r="H181" s="249">
        <v>21.600000000000001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137</v>
      </c>
      <c r="AU181" s="255" t="s">
        <v>86</v>
      </c>
      <c r="AV181" s="14" t="s">
        <v>86</v>
      </c>
      <c r="AW181" s="14" t="s">
        <v>32</v>
      </c>
      <c r="AX181" s="14" t="s">
        <v>76</v>
      </c>
      <c r="AY181" s="255" t="s">
        <v>128</v>
      </c>
    </row>
    <row r="182" s="15" customFormat="1">
      <c r="A182" s="15"/>
      <c r="B182" s="259"/>
      <c r="C182" s="260"/>
      <c r="D182" s="236" t="s">
        <v>137</v>
      </c>
      <c r="E182" s="261" t="s">
        <v>1</v>
      </c>
      <c r="F182" s="262" t="s">
        <v>263</v>
      </c>
      <c r="G182" s="260"/>
      <c r="H182" s="263">
        <v>37.439999999999998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9" t="s">
        <v>137</v>
      </c>
      <c r="AU182" s="269" t="s">
        <v>86</v>
      </c>
      <c r="AV182" s="15" t="s">
        <v>142</v>
      </c>
      <c r="AW182" s="15" t="s">
        <v>32</v>
      </c>
      <c r="AX182" s="15" t="s">
        <v>84</v>
      </c>
      <c r="AY182" s="269" t="s">
        <v>128</v>
      </c>
    </row>
    <row r="183" s="2" customFormat="1" ht="16.5" customHeight="1">
      <c r="A183" s="39"/>
      <c r="B183" s="40"/>
      <c r="C183" s="270" t="s">
        <v>186</v>
      </c>
      <c r="D183" s="270" t="s">
        <v>302</v>
      </c>
      <c r="E183" s="271" t="s">
        <v>315</v>
      </c>
      <c r="F183" s="272" t="s">
        <v>316</v>
      </c>
      <c r="G183" s="273" t="s">
        <v>289</v>
      </c>
      <c r="H183" s="274">
        <v>74.879999999999995</v>
      </c>
      <c r="I183" s="275"/>
      <c r="J183" s="276">
        <f>ROUND(I183*H183,2)</f>
        <v>0</v>
      </c>
      <c r="K183" s="277"/>
      <c r="L183" s="278"/>
      <c r="M183" s="279" t="s">
        <v>1</v>
      </c>
      <c r="N183" s="280" t="s">
        <v>41</v>
      </c>
      <c r="O183" s="92"/>
      <c r="P183" s="230">
        <f>O183*H183</f>
        <v>0</v>
      </c>
      <c r="Q183" s="230">
        <v>1</v>
      </c>
      <c r="R183" s="230">
        <f>Q183*H183</f>
        <v>74.879999999999995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174</v>
      </c>
      <c r="AT183" s="232" t="s">
        <v>302</v>
      </c>
      <c r="AU183" s="232" t="s">
        <v>86</v>
      </c>
      <c r="AY183" s="18" t="s">
        <v>128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142</v>
      </c>
      <c r="BM183" s="232" t="s">
        <v>317</v>
      </c>
    </row>
    <row r="184" s="14" customFormat="1">
      <c r="A184" s="14"/>
      <c r="B184" s="245"/>
      <c r="C184" s="246"/>
      <c r="D184" s="236" t="s">
        <v>137</v>
      </c>
      <c r="E184" s="247" t="s">
        <v>1</v>
      </c>
      <c r="F184" s="248" t="s">
        <v>318</v>
      </c>
      <c r="G184" s="246"/>
      <c r="H184" s="249">
        <v>37.439999999999998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137</v>
      </c>
      <c r="AU184" s="255" t="s">
        <v>86</v>
      </c>
      <c r="AV184" s="14" t="s">
        <v>86</v>
      </c>
      <c r="AW184" s="14" t="s">
        <v>32</v>
      </c>
      <c r="AX184" s="14" t="s">
        <v>84</v>
      </c>
      <c r="AY184" s="255" t="s">
        <v>128</v>
      </c>
    </row>
    <row r="185" s="14" customFormat="1">
      <c r="A185" s="14"/>
      <c r="B185" s="245"/>
      <c r="C185" s="246"/>
      <c r="D185" s="236" t="s">
        <v>137</v>
      </c>
      <c r="E185" s="246"/>
      <c r="F185" s="248" t="s">
        <v>319</v>
      </c>
      <c r="G185" s="246"/>
      <c r="H185" s="249">
        <v>74.879999999999995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137</v>
      </c>
      <c r="AU185" s="255" t="s">
        <v>86</v>
      </c>
      <c r="AV185" s="14" t="s">
        <v>86</v>
      </c>
      <c r="AW185" s="14" t="s">
        <v>4</v>
      </c>
      <c r="AX185" s="14" t="s">
        <v>84</v>
      </c>
      <c r="AY185" s="255" t="s">
        <v>128</v>
      </c>
    </row>
    <row r="186" s="2" customFormat="1" ht="24.15" customHeight="1">
      <c r="A186" s="39"/>
      <c r="B186" s="40"/>
      <c r="C186" s="220" t="s">
        <v>195</v>
      </c>
      <c r="D186" s="220" t="s">
        <v>131</v>
      </c>
      <c r="E186" s="221" t="s">
        <v>320</v>
      </c>
      <c r="F186" s="222" t="s">
        <v>321</v>
      </c>
      <c r="G186" s="223" t="s">
        <v>322</v>
      </c>
      <c r="H186" s="224">
        <v>2052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142</v>
      </c>
      <c r="AT186" s="232" t="s">
        <v>131</v>
      </c>
      <c r="AU186" s="232" t="s">
        <v>86</v>
      </c>
      <c r="AY186" s="18" t="s">
        <v>128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142</v>
      </c>
      <c r="BM186" s="232" t="s">
        <v>323</v>
      </c>
    </row>
    <row r="187" s="14" customFormat="1">
      <c r="A187" s="14"/>
      <c r="B187" s="245"/>
      <c r="C187" s="246"/>
      <c r="D187" s="236" t="s">
        <v>137</v>
      </c>
      <c r="E187" s="247" t="s">
        <v>1</v>
      </c>
      <c r="F187" s="248" t="s">
        <v>324</v>
      </c>
      <c r="G187" s="246"/>
      <c r="H187" s="249">
        <v>2052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137</v>
      </c>
      <c r="AU187" s="255" t="s">
        <v>86</v>
      </c>
      <c r="AV187" s="14" t="s">
        <v>86</v>
      </c>
      <c r="AW187" s="14" t="s">
        <v>32</v>
      </c>
      <c r="AX187" s="14" t="s">
        <v>84</v>
      </c>
      <c r="AY187" s="255" t="s">
        <v>128</v>
      </c>
    </row>
    <row r="188" s="12" customFormat="1" ht="22.8" customHeight="1">
      <c r="A188" s="12"/>
      <c r="B188" s="204"/>
      <c r="C188" s="205"/>
      <c r="D188" s="206" t="s">
        <v>75</v>
      </c>
      <c r="E188" s="218" t="s">
        <v>195</v>
      </c>
      <c r="F188" s="218" t="s">
        <v>325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SUM(P189:P296)</f>
        <v>0</v>
      </c>
      <c r="Q188" s="212"/>
      <c r="R188" s="213">
        <f>SUM(R189:R296)</f>
        <v>0.47817999999999999</v>
      </c>
      <c r="S188" s="212"/>
      <c r="T188" s="214">
        <f>SUM(T189:T296)</f>
        <v>1239.6859999999999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84</v>
      </c>
      <c r="AT188" s="216" t="s">
        <v>75</v>
      </c>
      <c r="AU188" s="216" t="s">
        <v>84</v>
      </c>
      <c r="AY188" s="215" t="s">
        <v>128</v>
      </c>
      <c r="BK188" s="217">
        <f>SUM(BK189:BK296)</f>
        <v>0</v>
      </c>
    </row>
    <row r="189" s="2" customFormat="1" ht="24.15" customHeight="1">
      <c r="A189" s="39"/>
      <c r="B189" s="40"/>
      <c r="C189" s="220" t="s">
        <v>8</v>
      </c>
      <c r="D189" s="220" t="s">
        <v>131</v>
      </c>
      <c r="E189" s="221" t="s">
        <v>326</v>
      </c>
      <c r="F189" s="222" t="s">
        <v>327</v>
      </c>
      <c r="G189" s="223" t="s">
        <v>328</v>
      </c>
      <c r="H189" s="224">
        <v>12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0.01281</v>
      </c>
      <c r="R189" s="230">
        <f>Q189*H189</f>
        <v>0.15372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142</v>
      </c>
      <c r="AT189" s="232" t="s">
        <v>131</v>
      </c>
      <c r="AU189" s="232" t="s">
        <v>86</v>
      </c>
      <c r="AY189" s="18" t="s">
        <v>128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142</v>
      </c>
      <c r="BM189" s="232" t="s">
        <v>329</v>
      </c>
    </row>
    <row r="190" s="14" customFormat="1">
      <c r="A190" s="14"/>
      <c r="B190" s="245"/>
      <c r="C190" s="246"/>
      <c r="D190" s="236" t="s">
        <v>137</v>
      </c>
      <c r="E190" s="247" t="s">
        <v>1</v>
      </c>
      <c r="F190" s="248" t="s">
        <v>8</v>
      </c>
      <c r="G190" s="246"/>
      <c r="H190" s="249">
        <v>12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137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128</v>
      </c>
    </row>
    <row r="191" s="2" customFormat="1" ht="24.15" customHeight="1">
      <c r="A191" s="39"/>
      <c r="B191" s="40"/>
      <c r="C191" s="220" t="s">
        <v>206</v>
      </c>
      <c r="D191" s="220" t="s">
        <v>131</v>
      </c>
      <c r="E191" s="221" t="s">
        <v>330</v>
      </c>
      <c r="F191" s="222" t="s">
        <v>331</v>
      </c>
      <c r="G191" s="223" t="s">
        <v>328</v>
      </c>
      <c r="H191" s="224">
        <v>12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0.021350000000000001</v>
      </c>
      <c r="R191" s="230">
        <f>Q191*H191</f>
        <v>0.25619999999999998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142</v>
      </c>
      <c r="AT191" s="232" t="s">
        <v>131</v>
      </c>
      <c r="AU191" s="232" t="s">
        <v>86</v>
      </c>
      <c r="AY191" s="18" t="s">
        <v>128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84</v>
      </c>
      <c r="BK191" s="233">
        <f>ROUND(I191*H191,2)</f>
        <v>0</v>
      </c>
      <c r="BL191" s="18" t="s">
        <v>142</v>
      </c>
      <c r="BM191" s="232" t="s">
        <v>332</v>
      </c>
    </row>
    <row r="192" s="14" customFormat="1">
      <c r="A192" s="14"/>
      <c r="B192" s="245"/>
      <c r="C192" s="246"/>
      <c r="D192" s="236" t="s">
        <v>137</v>
      </c>
      <c r="E192" s="247" t="s">
        <v>1</v>
      </c>
      <c r="F192" s="248" t="s">
        <v>8</v>
      </c>
      <c r="G192" s="246"/>
      <c r="H192" s="249">
        <v>12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137</v>
      </c>
      <c r="AU192" s="255" t="s">
        <v>86</v>
      </c>
      <c r="AV192" s="14" t="s">
        <v>86</v>
      </c>
      <c r="AW192" s="14" t="s">
        <v>32</v>
      </c>
      <c r="AX192" s="14" t="s">
        <v>84</v>
      </c>
      <c r="AY192" s="255" t="s">
        <v>128</v>
      </c>
    </row>
    <row r="193" s="2" customFormat="1" ht="24.15" customHeight="1">
      <c r="A193" s="39"/>
      <c r="B193" s="40"/>
      <c r="C193" s="220" t="s">
        <v>214</v>
      </c>
      <c r="D193" s="220" t="s">
        <v>131</v>
      </c>
      <c r="E193" s="221" t="s">
        <v>333</v>
      </c>
      <c r="F193" s="222" t="s">
        <v>334</v>
      </c>
      <c r="G193" s="223" t="s">
        <v>322</v>
      </c>
      <c r="H193" s="224">
        <v>780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41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142</v>
      </c>
      <c r="AT193" s="232" t="s">
        <v>131</v>
      </c>
      <c r="AU193" s="232" t="s">
        <v>86</v>
      </c>
      <c r="AY193" s="18" t="s">
        <v>128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84</v>
      </c>
      <c r="BK193" s="233">
        <f>ROUND(I193*H193,2)</f>
        <v>0</v>
      </c>
      <c r="BL193" s="18" t="s">
        <v>142</v>
      </c>
      <c r="BM193" s="232" t="s">
        <v>335</v>
      </c>
    </row>
    <row r="194" s="14" customFormat="1">
      <c r="A194" s="14"/>
      <c r="B194" s="245"/>
      <c r="C194" s="246"/>
      <c r="D194" s="236" t="s">
        <v>137</v>
      </c>
      <c r="E194" s="247" t="s">
        <v>1</v>
      </c>
      <c r="F194" s="248" t="s">
        <v>336</v>
      </c>
      <c r="G194" s="246"/>
      <c r="H194" s="249">
        <v>780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137</v>
      </c>
      <c r="AU194" s="255" t="s">
        <v>86</v>
      </c>
      <c r="AV194" s="14" t="s">
        <v>86</v>
      </c>
      <c r="AW194" s="14" t="s">
        <v>32</v>
      </c>
      <c r="AX194" s="14" t="s">
        <v>84</v>
      </c>
      <c r="AY194" s="255" t="s">
        <v>128</v>
      </c>
    </row>
    <row r="195" s="2" customFormat="1" ht="24.15" customHeight="1">
      <c r="A195" s="39"/>
      <c r="B195" s="40"/>
      <c r="C195" s="220" t="s">
        <v>221</v>
      </c>
      <c r="D195" s="220" t="s">
        <v>131</v>
      </c>
      <c r="E195" s="221" t="s">
        <v>337</v>
      </c>
      <c r="F195" s="222" t="s">
        <v>338</v>
      </c>
      <c r="G195" s="223" t="s">
        <v>253</v>
      </c>
      <c r="H195" s="224">
        <v>117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41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142</v>
      </c>
      <c r="AT195" s="232" t="s">
        <v>131</v>
      </c>
      <c r="AU195" s="232" t="s">
        <v>86</v>
      </c>
      <c r="AY195" s="18" t="s">
        <v>128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84</v>
      </c>
      <c r="BK195" s="233">
        <f>ROUND(I195*H195,2)</f>
        <v>0</v>
      </c>
      <c r="BL195" s="18" t="s">
        <v>142</v>
      </c>
      <c r="BM195" s="232" t="s">
        <v>339</v>
      </c>
    </row>
    <row r="196" s="14" customFormat="1">
      <c r="A196" s="14"/>
      <c r="B196" s="245"/>
      <c r="C196" s="246"/>
      <c r="D196" s="236" t="s">
        <v>137</v>
      </c>
      <c r="E196" s="247" t="s">
        <v>1</v>
      </c>
      <c r="F196" s="248" t="s">
        <v>340</v>
      </c>
      <c r="G196" s="246"/>
      <c r="H196" s="249">
        <v>117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137</v>
      </c>
      <c r="AU196" s="255" t="s">
        <v>86</v>
      </c>
      <c r="AV196" s="14" t="s">
        <v>86</v>
      </c>
      <c r="AW196" s="14" t="s">
        <v>32</v>
      </c>
      <c r="AX196" s="14" t="s">
        <v>84</v>
      </c>
      <c r="AY196" s="255" t="s">
        <v>128</v>
      </c>
    </row>
    <row r="197" s="2" customFormat="1" ht="24.15" customHeight="1">
      <c r="A197" s="39"/>
      <c r="B197" s="40"/>
      <c r="C197" s="220" t="s">
        <v>228</v>
      </c>
      <c r="D197" s="220" t="s">
        <v>131</v>
      </c>
      <c r="E197" s="221" t="s">
        <v>341</v>
      </c>
      <c r="F197" s="222" t="s">
        <v>342</v>
      </c>
      <c r="G197" s="223" t="s">
        <v>253</v>
      </c>
      <c r="H197" s="224">
        <v>117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41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142</v>
      </c>
      <c r="AT197" s="232" t="s">
        <v>131</v>
      </c>
      <c r="AU197" s="232" t="s">
        <v>86</v>
      </c>
      <c r="AY197" s="18" t="s">
        <v>128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84</v>
      </c>
      <c r="BK197" s="233">
        <f>ROUND(I197*H197,2)</f>
        <v>0</v>
      </c>
      <c r="BL197" s="18" t="s">
        <v>142</v>
      </c>
      <c r="BM197" s="232" t="s">
        <v>343</v>
      </c>
    </row>
    <row r="198" s="13" customFormat="1">
      <c r="A198" s="13"/>
      <c r="B198" s="234"/>
      <c r="C198" s="235"/>
      <c r="D198" s="236" t="s">
        <v>137</v>
      </c>
      <c r="E198" s="237" t="s">
        <v>1</v>
      </c>
      <c r="F198" s="238" t="s">
        <v>344</v>
      </c>
      <c r="G198" s="235"/>
      <c r="H198" s="237" t="s">
        <v>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137</v>
      </c>
      <c r="AU198" s="244" t="s">
        <v>86</v>
      </c>
      <c r="AV198" s="13" t="s">
        <v>84</v>
      </c>
      <c r="AW198" s="13" t="s">
        <v>32</v>
      </c>
      <c r="AX198" s="13" t="s">
        <v>76</v>
      </c>
      <c r="AY198" s="244" t="s">
        <v>128</v>
      </c>
    </row>
    <row r="199" s="14" customFormat="1">
      <c r="A199" s="14"/>
      <c r="B199" s="245"/>
      <c r="C199" s="246"/>
      <c r="D199" s="236" t="s">
        <v>137</v>
      </c>
      <c r="E199" s="247" t="s">
        <v>1</v>
      </c>
      <c r="F199" s="248" t="s">
        <v>345</v>
      </c>
      <c r="G199" s="246"/>
      <c r="H199" s="249">
        <v>117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137</v>
      </c>
      <c r="AU199" s="255" t="s">
        <v>86</v>
      </c>
      <c r="AV199" s="14" t="s">
        <v>86</v>
      </c>
      <c r="AW199" s="14" t="s">
        <v>32</v>
      </c>
      <c r="AX199" s="14" t="s">
        <v>84</v>
      </c>
      <c r="AY199" s="255" t="s">
        <v>128</v>
      </c>
    </row>
    <row r="200" s="2" customFormat="1" ht="33" customHeight="1">
      <c r="A200" s="39"/>
      <c r="B200" s="40"/>
      <c r="C200" s="220" t="s">
        <v>346</v>
      </c>
      <c r="D200" s="220" t="s">
        <v>131</v>
      </c>
      <c r="E200" s="221" t="s">
        <v>347</v>
      </c>
      <c r="F200" s="222" t="s">
        <v>348</v>
      </c>
      <c r="G200" s="223" t="s">
        <v>322</v>
      </c>
      <c r="H200" s="224">
        <v>215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0.255</v>
      </c>
      <c r="T200" s="231">
        <f>S200*H200</f>
        <v>54.825000000000003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142</v>
      </c>
      <c r="AT200" s="232" t="s">
        <v>131</v>
      </c>
      <c r="AU200" s="232" t="s">
        <v>86</v>
      </c>
      <c r="AY200" s="18" t="s">
        <v>128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84</v>
      </c>
      <c r="BK200" s="233">
        <f>ROUND(I200*H200,2)</f>
        <v>0</v>
      </c>
      <c r="BL200" s="18" t="s">
        <v>142</v>
      </c>
      <c r="BM200" s="232" t="s">
        <v>349</v>
      </c>
    </row>
    <row r="201" s="14" customFormat="1">
      <c r="A201" s="14"/>
      <c r="B201" s="245"/>
      <c r="C201" s="246"/>
      <c r="D201" s="236" t="s">
        <v>137</v>
      </c>
      <c r="E201" s="247" t="s">
        <v>1</v>
      </c>
      <c r="F201" s="248" t="s">
        <v>350</v>
      </c>
      <c r="G201" s="246"/>
      <c r="H201" s="249">
        <v>215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137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128</v>
      </c>
    </row>
    <row r="202" s="2" customFormat="1" ht="24.15" customHeight="1">
      <c r="A202" s="39"/>
      <c r="B202" s="40"/>
      <c r="C202" s="220" t="s">
        <v>351</v>
      </c>
      <c r="D202" s="220" t="s">
        <v>131</v>
      </c>
      <c r="E202" s="221" t="s">
        <v>352</v>
      </c>
      <c r="F202" s="222" t="s">
        <v>353</v>
      </c>
      <c r="G202" s="223" t="s">
        <v>322</v>
      </c>
      <c r="H202" s="224">
        <v>320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0.26000000000000001</v>
      </c>
      <c r="T202" s="231">
        <f>S202*H202</f>
        <v>83.200000000000003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142</v>
      </c>
      <c r="AT202" s="232" t="s">
        <v>131</v>
      </c>
      <c r="AU202" s="232" t="s">
        <v>86</v>
      </c>
      <c r="AY202" s="18" t="s">
        <v>128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142</v>
      </c>
      <c r="BM202" s="232" t="s">
        <v>354</v>
      </c>
    </row>
    <row r="203" s="13" customFormat="1">
      <c r="A203" s="13"/>
      <c r="B203" s="234"/>
      <c r="C203" s="235"/>
      <c r="D203" s="236" t="s">
        <v>137</v>
      </c>
      <c r="E203" s="237" t="s">
        <v>1</v>
      </c>
      <c r="F203" s="238" t="s">
        <v>355</v>
      </c>
      <c r="G203" s="235"/>
      <c r="H203" s="237" t="s">
        <v>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137</v>
      </c>
      <c r="AU203" s="244" t="s">
        <v>86</v>
      </c>
      <c r="AV203" s="13" t="s">
        <v>84</v>
      </c>
      <c r="AW203" s="13" t="s">
        <v>32</v>
      </c>
      <c r="AX203" s="13" t="s">
        <v>76</v>
      </c>
      <c r="AY203" s="244" t="s">
        <v>128</v>
      </c>
    </row>
    <row r="204" s="14" customFormat="1">
      <c r="A204" s="14"/>
      <c r="B204" s="245"/>
      <c r="C204" s="246"/>
      <c r="D204" s="236" t="s">
        <v>137</v>
      </c>
      <c r="E204" s="247" t="s">
        <v>1</v>
      </c>
      <c r="F204" s="248" t="s">
        <v>356</v>
      </c>
      <c r="G204" s="246"/>
      <c r="H204" s="249">
        <v>190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137</v>
      </c>
      <c r="AU204" s="255" t="s">
        <v>86</v>
      </c>
      <c r="AV204" s="14" t="s">
        <v>86</v>
      </c>
      <c r="AW204" s="14" t="s">
        <v>32</v>
      </c>
      <c r="AX204" s="14" t="s">
        <v>76</v>
      </c>
      <c r="AY204" s="255" t="s">
        <v>128</v>
      </c>
    </row>
    <row r="205" s="13" customFormat="1">
      <c r="A205" s="13"/>
      <c r="B205" s="234"/>
      <c r="C205" s="235"/>
      <c r="D205" s="236" t="s">
        <v>137</v>
      </c>
      <c r="E205" s="237" t="s">
        <v>1</v>
      </c>
      <c r="F205" s="238" t="s">
        <v>357</v>
      </c>
      <c r="G205" s="235"/>
      <c r="H205" s="237" t="s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137</v>
      </c>
      <c r="AU205" s="244" t="s">
        <v>86</v>
      </c>
      <c r="AV205" s="13" t="s">
        <v>84</v>
      </c>
      <c r="AW205" s="13" t="s">
        <v>32</v>
      </c>
      <c r="AX205" s="13" t="s">
        <v>76</v>
      </c>
      <c r="AY205" s="244" t="s">
        <v>128</v>
      </c>
    </row>
    <row r="206" s="14" customFormat="1">
      <c r="A206" s="14"/>
      <c r="B206" s="245"/>
      <c r="C206" s="246"/>
      <c r="D206" s="236" t="s">
        <v>137</v>
      </c>
      <c r="E206" s="247" t="s">
        <v>1</v>
      </c>
      <c r="F206" s="248" t="s">
        <v>358</v>
      </c>
      <c r="G206" s="246"/>
      <c r="H206" s="249">
        <v>50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137</v>
      </c>
      <c r="AU206" s="255" t="s">
        <v>86</v>
      </c>
      <c r="AV206" s="14" t="s">
        <v>86</v>
      </c>
      <c r="AW206" s="14" t="s">
        <v>32</v>
      </c>
      <c r="AX206" s="14" t="s">
        <v>76</v>
      </c>
      <c r="AY206" s="255" t="s">
        <v>128</v>
      </c>
    </row>
    <row r="207" s="16" customFormat="1">
      <c r="A207" s="16"/>
      <c r="B207" s="281"/>
      <c r="C207" s="282"/>
      <c r="D207" s="236" t="s">
        <v>137</v>
      </c>
      <c r="E207" s="283" t="s">
        <v>1</v>
      </c>
      <c r="F207" s="284" t="s">
        <v>359</v>
      </c>
      <c r="G207" s="282"/>
      <c r="H207" s="285">
        <v>240</v>
      </c>
      <c r="I207" s="286"/>
      <c r="J207" s="282"/>
      <c r="K207" s="282"/>
      <c r="L207" s="287"/>
      <c r="M207" s="288"/>
      <c r="N207" s="289"/>
      <c r="O207" s="289"/>
      <c r="P207" s="289"/>
      <c r="Q207" s="289"/>
      <c r="R207" s="289"/>
      <c r="S207" s="289"/>
      <c r="T207" s="290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91" t="s">
        <v>137</v>
      </c>
      <c r="AU207" s="291" t="s">
        <v>86</v>
      </c>
      <c r="AV207" s="16" t="s">
        <v>144</v>
      </c>
      <c r="AW207" s="16" t="s">
        <v>32</v>
      </c>
      <c r="AX207" s="16" t="s">
        <v>76</v>
      </c>
      <c r="AY207" s="291" t="s">
        <v>128</v>
      </c>
    </row>
    <row r="208" s="13" customFormat="1">
      <c r="A208" s="13"/>
      <c r="B208" s="234"/>
      <c r="C208" s="235"/>
      <c r="D208" s="236" t="s">
        <v>137</v>
      </c>
      <c r="E208" s="237" t="s">
        <v>1</v>
      </c>
      <c r="F208" s="238" t="s">
        <v>360</v>
      </c>
      <c r="G208" s="235"/>
      <c r="H208" s="237" t="s">
        <v>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137</v>
      </c>
      <c r="AU208" s="244" t="s">
        <v>86</v>
      </c>
      <c r="AV208" s="13" t="s">
        <v>84</v>
      </c>
      <c r="AW208" s="13" t="s">
        <v>32</v>
      </c>
      <c r="AX208" s="13" t="s">
        <v>76</v>
      </c>
      <c r="AY208" s="244" t="s">
        <v>128</v>
      </c>
    </row>
    <row r="209" s="14" customFormat="1">
      <c r="A209" s="14"/>
      <c r="B209" s="245"/>
      <c r="C209" s="246"/>
      <c r="D209" s="236" t="s">
        <v>137</v>
      </c>
      <c r="E209" s="247" t="s">
        <v>1</v>
      </c>
      <c r="F209" s="248" t="s">
        <v>361</v>
      </c>
      <c r="G209" s="246"/>
      <c r="H209" s="249">
        <v>80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137</v>
      </c>
      <c r="AU209" s="255" t="s">
        <v>86</v>
      </c>
      <c r="AV209" s="14" t="s">
        <v>86</v>
      </c>
      <c r="AW209" s="14" t="s">
        <v>32</v>
      </c>
      <c r="AX209" s="14" t="s">
        <v>76</v>
      </c>
      <c r="AY209" s="255" t="s">
        <v>128</v>
      </c>
    </row>
    <row r="210" s="16" customFormat="1">
      <c r="A210" s="16"/>
      <c r="B210" s="281"/>
      <c r="C210" s="282"/>
      <c r="D210" s="236" t="s">
        <v>137</v>
      </c>
      <c r="E210" s="283" t="s">
        <v>1</v>
      </c>
      <c r="F210" s="284" t="s">
        <v>359</v>
      </c>
      <c r="G210" s="282"/>
      <c r="H210" s="285">
        <v>80</v>
      </c>
      <c r="I210" s="286"/>
      <c r="J210" s="282"/>
      <c r="K210" s="282"/>
      <c r="L210" s="287"/>
      <c r="M210" s="288"/>
      <c r="N210" s="289"/>
      <c r="O210" s="289"/>
      <c r="P210" s="289"/>
      <c r="Q210" s="289"/>
      <c r="R210" s="289"/>
      <c r="S210" s="289"/>
      <c r="T210" s="290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91" t="s">
        <v>137</v>
      </c>
      <c r="AU210" s="291" t="s">
        <v>86</v>
      </c>
      <c r="AV210" s="16" t="s">
        <v>144</v>
      </c>
      <c r="AW210" s="16" t="s">
        <v>32</v>
      </c>
      <c r="AX210" s="16" t="s">
        <v>76</v>
      </c>
      <c r="AY210" s="291" t="s">
        <v>128</v>
      </c>
    </row>
    <row r="211" s="15" customFormat="1">
      <c r="A211" s="15"/>
      <c r="B211" s="259"/>
      <c r="C211" s="260"/>
      <c r="D211" s="236" t="s">
        <v>137</v>
      </c>
      <c r="E211" s="261" t="s">
        <v>1</v>
      </c>
      <c r="F211" s="262" t="s">
        <v>263</v>
      </c>
      <c r="G211" s="260"/>
      <c r="H211" s="263">
        <v>320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9" t="s">
        <v>137</v>
      </c>
      <c r="AU211" s="269" t="s">
        <v>86</v>
      </c>
      <c r="AV211" s="15" t="s">
        <v>142</v>
      </c>
      <c r="AW211" s="15" t="s">
        <v>32</v>
      </c>
      <c r="AX211" s="15" t="s">
        <v>84</v>
      </c>
      <c r="AY211" s="269" t="s">
        <v>128</v>
      </c>
    </row>
    <row r="212" s="2" customFormat="1" ht="33" customHeight="1">
      <c r="A212" s="39"/>
      <c r="B212" s="40"/>
      <c r="C212" s="220" t="s">
        <v>362</v>
      </c>
      <c r="D212" s="220" t="s">
        <v>131</v>
      </c>
      <c r="E212" s="221" t="s">
        <v>363</v>
      </c>
      <c r="F212" s="222" t="s">
        <v>364</v>
      </c>
      <c r="G212" s="223" t="s">
        <v>322</v>
      </c>
      <c r="H212" s="224">
        <v>80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41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0.22500000000000001</v>
      </c>
      <c r="T212" s="231">
        <f>S212*H212</f>
        <v>18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142</v>
      </c>
      <c r="AT212" s="232" t="s">
        <v>131</v>
      </c>
      <c r="AU212" s="232" t="s">
        <v>86</v>
      </c>
      <c r="AY212" s="18" t="s">
        <v>128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84</v>
      </c>
      <c r="BK212" s="233">
        <f>ROUND(I212*H212,2)</f>
        <v>0</v>
      </c>
      <c r="BL212" s="18" t="s">
        <v>142</v>
      </c>
      <c r="BM212" s="232" t="s">
        <v>365</v>
      </c>
    </row>
    <row r="213" s="14" customFormat="1">
      <c r="A213" s="14"/>
      <c r="B213" s="245"/>
      <c r="C213" s="246"/>
      <c r="D213" s="236" t="s">
        <v>137</v>
      </c>
      <c r="E213" s="247" t="s">
        <v>1</v>
      </c>
      <c r="F213" s="248" t="s">
        <v>361</v>
      </c>
      <c r="G213" s="246"/>
      <c r="H213" s="249">
        <v>80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137</v>
      </c>
      <c r="AU213" s="255" t="s">
        <v>86</v>
      </c>
      <c r="AV213" s="14" t="s">
        <v>86</v>
      </c>
      <c r="AW213" s="14" t="s">
        <v>32</v>
      </c>
      <c r="AX213" s="14" t="s">
        <v>84</v>
      </c>
      <c r="AY213" s="255" t="s">
        <v>128</v>
      </c>
    </row>
    <row r="214" s="2" customFormat="1" ht="33" customHeight="1">
      <c r="A214" s="39"/>
      <c r="B214" s="40"/>
      <c r="C214" s="220" t="s">
        <v>366</v>
      </c>
      <c r="D214" s="220" t="s">
        <v>131</v>
      </c>
      <c r="E214" s="221" t="s">
        <v>367</v>
      </c>
      <c r="F214" s="222" t="s">
        <v>368</v>
      </c>
      <c r="G214" s="223" t="s">
        <v>322</v>
      </c>
      <c r="H214" s="224">
        <v>160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0.40000000000000002</v>
      </c>
      <c r="T214" s="231">
        <f>S214*H214</f>
        <v>64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142</v>
      </c>
      <c r="AT214" s="232" t="s">
        <v>131</v>
      </c>
      <c r="AU214" s="232" t="s">
        <v>86</v>
      </c>
      <c r="AY214" s="18" t="s">
        <v>128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142</v>
      </c>
      <c r="BM214" s="232" t="s">
        <v>369</v>
      </c>
    </row>
    <row r="215" s="14" customFormat="1">
      <c r="A215" s="14"/>
      <c r="B215" s="245"/>
      <c r="C215" s="246"/>
      <c r="D215" s="236" t="s">
        <v>137</v>
      </c>
      <c r="E215" s="247" t="s">
        <v>1</v>
      </c>
      <c r="F215" s="248" t="s">
        <v>370</v>
      </c>
      <c r="G215" s="246"/>
      <c r="H215" s="249">
        <v>160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137</v>
      </c>
      <c r="AU215" s="255" t="s">
        <v>86</v>
      </c>
      <c r="AV215" s="14" t="s">
        <v>86</v>
      </c>
      <c r="AW215" s="14" t="s">
        <v>32</v>
      </c>
      <c r="AX215" s="14" t="s">
        <v>84</v>
      </c>
      <c r="AY215" s="255" t="s">
        <v>128</v>
      </c>
    </row>
    <row r="216" s="2" customFormat="1" ht="33" customHeight="1">
      <c r="A216" s="39"/>
      <c r="B216" s="40"/>
      <c r="C216" s="220" t="s">
        <v>7</v>
      </c>
      <c r="D216" s="220" t="s">
        <v>131</v>
      </c>
      <c r="E216" s="221" t="s">
        <v>371</v>
      </c>
      <c r="F216" s="222" t="s">
        <v>372</v>
      </c>
      <c r="G216" s="223" t="s">
        <v>322</v>
      </c>
      <c r="H216" s="224">
        <v>80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41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0.5</v>
      </c>
      <c r="T216" s="231">
        <f>S216*H216</f>
        <v>40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142</v>
      </c>
      <c r="AT216" s="232" t="s">
        <v>131</v>
      </c>
      <c r="AU216" s="232" t="s">
        <v>86</v>
      </c>
      <c r="AY216" s="18" t="s">
        <v>128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84</v>
      </c>
      <c r="BK216" s="233">
        <f>ROUND(I216*H216,2)</f>
        <v>0</v>
      </c>
      <c r="BL216" s="18" t="s">
        <v>142</v>
      </c>
      <c r="BM216" s="232" t="s">
        <v>373</v>
      </c>
    </row>
    <row r="217" s="13" customFormat="1">
      <c r="A217" s="13"/>
      <c r="B217" s="234"/>
      <c r="C217" s="235"/>
      <c r="D217" s="236" t="s">
        <v>137</v>
      </c>
      <c r="E217" s="237" t="s">
        <v>1</v>
      </c>
      <c r="F217" s="238" t="s">
        <v>374</v>
      </c>
      <c r="G217" s="235"/>
      <c r="H217" s="237" t="s">
        <v>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137</v>
      </c>
      <c r="AU217" s="244" t="s">
        <v>86</v>
      </c>
      <c r="AV217" s="13" t="s">
        <v>84</v>
      </c>
      <c r="AW217" s="13" t="s">
        <v>32</v>
      </c>
      <c r="AX217" s="13" t="s">
        <v>76</v>
      </c>
      <c r="AY217" s="244" t="s">
        <v>128</v>
      </c>
    </row>
    <row r="218" s="14" customFormat="1">
      <c r="A218" s="14"/>
      <c r="B218" s="245"/>
      <c r="C218" s="246"/>
      <c r="D218" s="236" t="s">
        <v>137</v>
      </c>
      <c r="E218" s="247" t="s">
        <v>1</v>
      </c>
      <c r="F218" s="248" t="s">
        <v>361</v>
      </c>
      <c r="G218" s="246"/>
      <c r="H218" s="249">
        <v>80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137</v>
      </c>
      <c r="AU218" s="255" t="s">
        <v>86</v>
      </c>
      <c r="AV218" s="14" t="s">
        <v>86</v>
      </c>
      <c r="AW218" s="14" t="s">
        <v>32</v>
      </c>
      <c r="AX218" s="14" t="s">
        <v>84</v>
      </c>
      <c r="AY218" s="255" t="s">
        <v>128</v>
      </c>
    </row>
    <row r="219" s="2" customFormat="1" ht="33" customHeight="1">
      <c r="A219" s="39"/>
      <c r="B219" s="40"/>
      <c r="C219" s="220" t="s">
        <v>375</v>
      </c>
      <c r="D219" s="220" t="s">
        <v>131</v>
      </c>
      <c r="E219" s="221" t="s">
        <v>376</v>
      </c>
      <c r="F219" s="222" t="s">
        <v>377</v>
      </c>
      <c r="G219" s="223" t="s">
        <v>322</v>
      </c>
      <c r="H219" s="224">
        <v>120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0.28999999999999998</v>
      </c>
      <c r="T219" s="231">
        <f>S219*H219</f>
        <v>34.799999999999997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142</v>
      </c>
      <c r="AT219" s="232" t="s">
        <v>131</v>
      </c>
      <c r="AU219" s="232" t="s">
        <v>86</v>
      </c>
      <c r="AY219" s="18" t="s">
        <v>128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84</v>
      </c>
      <c r="BK219" s="233">
        <f>ROUND(I219*H219,2)</f>
        <v>0</v>
      </c>
      <c r="BL219" s="18" t="s">
        <v>142</v>
      </c>
      <c r="BM219" s="232" t="s">
        <v>378</v>
      </c>
    </row>
    <row r="220" s="13" customFormat="1">
      <c r="A220" s="13"/>
      <c r="B220" s="234"/>
      <c r="C220" s="235"/>
      <c r="D220" s="236" t="s">
        <v>137</v>
      </c>
      <c r="E220" s="237" t="s">
        <v>1</v>
      </c>
      <c r="F220" s="238" t="s">
        <v>379</v>
      </c>
      <c r="G220" s="235"/>
      <c r="H220" s="237" t="s">
        <v>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137</v>
      </c>
      <c r="AU220" s="244" t="s">
        <v>86</v>
      </c>
      <c r="AV220" s="13" t="s">
        <v>84</v>
      </c>
      <c r="AW220" s="13" t="s">
        <v>32</v>
      </c>
      <c r="AX220" s="13" t="s">
        <v>76</v>
      </c>
      <c r="AY220" s="244" t="s">
        <v>128</v>
      </c>
    </row>
    <row r="221" s="14" customFormat="1">
      <c r="A221" s="14"/>
      <c r="B221" s="245"/>
      <c r="C221" s="246"/>
      <c r="D221" s="236" t="s">
        <v>137</v>
      </c>
      <c r="E221" s="247" t="s">
        <v>1</v>
      </c>
      <c r="F221" s="248" t="s">
        <v>380</v>
      </c>
      <c r="G221" s="246"/>
      <c r="H221" s="249">
        <v>120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137</v>
      </c>
      <c r="AU221" s="255" t="s">
        <v>86</v>
      </c>
      <c r="AV221" s="14" t="s">
        <v>86</v>
      </c>
      <c r="AW221" s="14" t="s">
        <v>32</v>
      </c>
      <c r="AX221" s="14" t="s">
        <v>84</v>
      </c>
      <c r="AY221" s="255" t="s">
        <v>128</v>
      </c>
    </row>
    <row r="222" s="2" customFormat="1" ht="24.15" customHeight="1">
      <c r="A222" s="39"/>
      <c r="B222" s="40"/>
      <c r="C222" s="220" t="s">
        <v>381</v>
      </c>
      <c r="D222" s="220" t="s">
        <v>131</v>
      </c>
      <c r="E222" s="221" t="s">
        <v>382</v>
      </c>
      <c r="F222" s="222" t="s">
        <v>383</v>
      </c>
      <c r="G222" s="223" t="s">
        <v>322</v>
      </c>
      <c r="H222" s="224">
        <v>775.44000000000005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0.29999999999999999</v>
      </c>
      <c r="T222" s="231">
        <f>S222*H222</f>
        <v>232.63200000000001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142</v>
      </c>
      <c r="AT222" s="232" t="s">
        <v>131</v>
      </c>
      <c r="AU222" s="232" t="s">
        <v>86</v>
      </c>
      <c r="AY222" s="18" t="s">
        <v>128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142</v>
      </c>
      <c r="BM222" s="232" t="s">
        <v>384</v>
      </c>
    </row>
    <row r="223" s="13" customFormat="1">
      <c r="A223" s="13"/>
      <c r="B223" s="234"/>
      <c r="C223" s="235"/>
      <c r="D223" s="236" t="s">
        <v>137</v>
      </c>
      <c r="E223" s="237" t="s">
        <v>1</v>
      </c>
      <c r="F223" s="238" t="s">
        <v>385</v>
      </c>
      <c r="G223" s="235"/>
      <c r="H223" s="237" t="s">
        <v>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137</v>
      </c>
      <c r="AU223" s="244" t="s">
        <v>86</v>
      </c>
      <c r="AV223" s="13" t="s">
        <v>84</v>
      </c>
      <c r="AW223" s="13" t="s">
        <v>32</v>
      </c>
      <c r="AX223" s="13" t="s">
        <v>76</v>
      </c>
      <c r="AY223" s="244" t="s">
        <v>128</v>
      </c>
    </row>
    <row r="224" s="13" customFormat="1">
      <c r="A224" s="13"/>
      <c r="B224" s="234"/>
      <c r="C224" s="235"/>
      <c r="D224" s="236" t="s">
        <v>137</v>
      </c>
      <c r="E224" s="237" t="s">
        <v>1</v>
      </c>
      <c r="F224" s="238" t="s">
        <v>386</v>
      </c>
      <c r="G224" s="235"/>
      <c r="H224" s="237" t="s">
        <v>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137</v>
      </c>
      <c r="AU224" s="244" t="s">
        <v>86</v>
      </c>
      <c r="AV224" s="13" t="s">
        <v>84</v>
      </c>
      <c r="AW224" s="13" t="s">
        <v>32</v>
      </c>
      <c r="AX224" s="13" t="s">
        <v>76</v>
      </c>
      <c r="AY224" s="244" t="s">
        <v>128</v>
      </c>
    </row>
    <row r="225" s="14" customFormat="1">
      <c r="A225" s="14"/>
      <c r="B225" s="245"/>
      <c r="C225" s="246"/>
      <c r="D225" s="236" t="s">
        <v>137</v>
      </c>
      <c r="E225" s="247" t="s">
        <v>1</v>
      </c>
      <c r="F225" s="248" t="s">
        <v>350</v>
      </c>
      <c r="G225" s="246"/>
      <c r="H225" s="249">
        <v>215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137</v>
      </c>
      <c r="AU225" s="255" t="s">
        <v>86</v>
      </c>
      <c r="AV225" s="14" t="s">
        <v>86</v>
      </c>
      <c r="AW225" s="14" t="s">
        <v>32</v>
      </c>
      <c r="AX225" s="14" t="s">
        <v>76</v>
      </c>
      <c r="AY225" s="255" t="s">
        <v>128</v>
      </c>
    </row>
    <row r="226" s="13" customFormat="1">
      <c r="A226" s="13"/>
      <c r="B226" s="234"/>
      <c r="C226" s="235"/>
      <c r="D226" s="236" t="s">
        <v>137</v>
      </c>
      <c r="E226" s="237" t="s">
        <v>1</v>
      </c>
      <c r="F226" s="238" t="s">
        <v>387</v>
      </c>
      <c r="G226" s="235"/>
      <c r="H226" s="237" t="s">
        <v>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137</v>
      </c>
      <c r="AU226" s="244" t="s">
        <v>86</v>
      </c>
      <c r="AV226" s="13" t="s">
        <v>84</v>
      </c>
      <c r="AW226" s="13" t="s">
        <v>32</v>
      </c>
      <c r="AX226" s="13" t="s">
        <v>76</v>
      </c>
      <c r="AY226" s="244" t="s">
        <v>128</v>
      </c>
    </row>
    <row r="227" s="14" customFormat="1">
      <c r="A227" s="14"/>
      <c r="B227" s="245"/>
      <c r="C227" s="246"/>
      <c r="D227" s="236" t="s">
        <v>137</v>
      </c>
      <c r="E227" s="247" t="s">
        <v>1</v>
      </c>
      <c r="F227" s="248" t="s">
        <v>388</v>
      </c>
      <c r="G227" s="246"/>
      <c r="H227" s="249">
        <v>27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137</v>
      </c>
      <c r="AU227" s="255" t="s">
        <v>86</v>
      </c>
      <c r="AV227" s="14" t="s">
        <v>86</v>
      </c>
      <c r="AW227" s="14" t="s">
        <v>32</v>
      </c>
      <c r="AX227" s="14" t="s">
        <v>76</v>
      </c>
      <c r="AY227" s="255" t="s">
        <v>128</v>
      </c>
    </row>
    <row r="228" s="13" customFormat="1">
      <c r="A228" s="13"/>
      <c r="B228" s="234"/>
      <c r="C228" s="235"/>
      <c r="D228" s="236" t="s">
        <v>137</v>
      </c>
      <c r="E228" s="237" t="s">
        <v>1</v>
      </c>
      <c r="F228" s="238" t="s">
        <v>389</v>
      </c>
      <c r="G228" s="235"/>
      <c r="H228" s="237" t="s">
        <v>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137</v>
      </c>
      <c r="AU228" s="244" t="s">
        <v>86</v>
      </c>
      <c r="AV228" s="13" t="s">
        <v>84</v>
      </c>
      <c r="AW228" s="13" t="s">
        <v>32</v>
      </c>
      <c r="AX228" s="13" t="s">
        <v>76</v>
      </c>
      <c r="AY228" s="244" t="s">
        <v>128</v>
      </c>
    </row>
    <row r="229" s="14" customFormat="1">
      <c r="A229" s="14"/>
      <c r="B229" s="245"/>
      <c r="C229" s="246"/>
      <c r="D229" s="236" t="s">
        <v>137</v>
      </c>
      <c r="E229" s="247" t="s">
        <v>1</v>
      </c>
      <c r="F229" s="248" t="s">
        <v>370</v>
      </c>
      <c r="G229" s="246"/>
      <c r="H229" s="249">
        <v>160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137</v>
      </c>
      <c r="AU229" s="255" t="s">
        <v>86</v>
      </c>
      <c r="AV229" s="14" t="s">
        <v>86</v>
      </c>
      <c r="AW229" s="14" t="s">
        <v>32</v>
      </c>
      <c r="AX229" s="14" t="s">
        <v>76</v>
      </c>
      <c r="AY229" s="255" t="s">
        <v>128</v>
      </c>
    </row>
    <row r="230" s="13" customFormat="1">
      <c r="A230" s="13"/>
      <c r="B230" s="234"/>
      <c r="C230" s="235"/>
      <c r="D230" s="236" t="s">
        <v>137</v>
      </c>
      <c r="E230" s="237" t="s">
        <v>1</v>
      </c>
      <c r="F230" s="238" t="s">
        <v>390</v>
      </c>
      <c r="G230" s="235"/>
      <c r="H230" s="237" t="s">
        <v>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137</v>
      </c>
      <c r="AU230" s="244" t="s">
        <v>86</v>
      </c>
      <c r="AV230" s="13" t="s">
        <v>84</v>
      </c>
      <c r="AW230" s="13" t="s">
        <v>32</v>
      </c>
      <c r="AX230" s="13" t="s">
        <v>76</v>
      </c>
      <c r="AY230" s="244" t="s">
        <v>128</v>
      </c>
    </row>
    <row r="231" s="14" customFormat="1">
      <c r="A231" s="14"/>
      <c r="B231" s="245"/>
      <c r="C231" s="246"/>
      <c r="D231" s="236" t="s">
        <v>137</v>
      </c>
      <c r="E231" s="247" t="s">
        <v>1</v>
      </c>
      <c r="F231" s="248" t="s">
        <v>391</v>
      </c>
      <c r="G231" s="246"/>
      <c r="H231" s="249">
        <v>150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137</v>
      </c>
      <c r="AU231" s="255" t="s">
        <v>86</v>
      </c>
      <c r="AV231" s="14" t="s">
        <v>86</v>
      </c>
      <c r="AW231" s="14" t="s">
        <v>32</v>
      </c>
      <c r="AX231" s="14" t="s">
        <v>76</v>
      </c>
      <c r="AY231" s="255" t="s">
        <v>128</v>
      </c>
    </row>
    <row r="232" s="13" customFormat="1">
      <c r="A232" s="13"/>
      <c r="B232" s="234"/>
      <c r="C232" s="235"/>
      <c r="D232" s="236" t="s">
        <v>137</v>
      </c>
      <c r="E232" s="237" t="s">
        <v>1</v>
      </c>
      <c r="F232" s="238" t="s">
        <v>392</v>
      </c>
      <c r="G232" s="235"/>
      <c r="H232" s="237" t="s">
        <v>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137</v>
      </c>
      <c r="AU232" s="244" t="s">
        <v>86</v>
      </c>
      <c r="AV232" s="13" t="s">
        <v>84</v>
      </c>
      <c r="AW232" s="13" t="s">
        <v>32</v>
      </c>
      <c r="AX232" s="13" t="s">
        <v>76</v>
      </c>
      <c r="AY232" s="244" t="s">
        <v>128</v>
      </c>
    </row>
    <row r="233" s="14" customFormat="1">
      <c r="A233" s="14"/>
      <c r="B233" s="245"/>
      <c r="C233" s="246"/>
      <c r="D233" s="236" t="s">
        <v>137</v>
      </c>
      <c r="E233" s="247" t="s">
        <v>1</v>
      </c>
      <c r="F233" s="248" t="s">
        <v>393</v>
      </c>
      <c r="G233" s="246"/>
      <c r="H233" s="249">
        <v>223.44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137</v>
      </c>
      <c r="AU233" s="255" t="s">
        <v>86</v>
      </c>
      <c r="AV233" s="14" t="s">
        <v>86</v>
      </c>
      <c r="AW233" s="14" t="s">
        <v>32</v>
      </c>
      <c r="AX233" s="14" t="s">
        <v>76</v>
      </c>
      <c r="AY233" s="255" t="s">
        <v>128</v>
      </c>
    </row>
    <row r="234" s="15" customFormat="1">
      <c r="A234" s="15"/>
      <c r="B234" s="259"/>
      <c r="C234" s="260"/>
      <c r="D234" s="236" t="s">
        <v>137</v>
      </c>
      <c r="E234" s="261" t="s">
        <v>1</v>
      </c>
      <c r="F234" s="262" t="s">
        <v>263</v>
      </c>
      <c r="G234" s="260"/>
      <c r="H234" s="263">
        <v>775.44000000000005</v>
      </c>
      <c r="I234" s="264"/>
      <c r="J234" s="260"/>
      <c r="K234" s="260"/>
      <c r="L234" s="265"/>
      <c r="M234" s="266"/>
      <c r="N234" s="267"/>
      <c r="O234" s="267"/>
      <c r="P234" s="267"/>
      <c r="Q234" s="267"/>
      <c r="R234" s="267"/>
      <c r="S234" s="267"/>
      <c r="T234" s="26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9" t="s">
        <v>137</v>
      </c>
      <c r="AU234" s="269" t="s">
        <v>86</v>
      </c>
      <c r="AV234" s="15" t="s">
        <v>142</v>
      </c>
      <c r="AW234" s="15" t="s">
        <v>32</v>
      </c>
      <c r="AX234" s="15" t="s">
        <v>84</v>
      </c>
      <c r="AY234" s="269" t="s">
        <v>128</v>
      </c>
    </row>
    <row r="235" s="2" customFormat="1" ht="24.15" customHeight="1">
      <c r="A235" s="39"/>
      <c r="B235" s="40"/>
      <c r="C235" s="220" t="s">
        <v>394</v>
      </c>
      <c r="D235" s="220" t="s">
        <v>131</v>
      </c>
      <c r="E235" s="221" t="s">
        <v>395</v>
      </c>
      <c r="F235" s="222" t="s">
        <v>396</v>
      </c>
      <c r="G235" s="223" t="s">
        <v>322</v>
      </c>
      <c r="H235" s="224">
        <v>223.44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41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0.625</v>
      </c>
      <c r="T235" s="231">
        <f>S235*H235</f>
        <v>139.65000000000001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142</v>
      </c>
      <c r="AT235" s="232" t="s">
        <v>131</v>
      </c>
      <c r="AU235" s="232" t="s">
        <v>86</v>
      </c>
      <c r="AY235" s="18" t="s">
        <v>128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84</v>
      </c>
      <c r="BK235" s="233">
        <f>ROUND(I235*H235,2)</f>
        <v>0</v>
      </c>
      <c r="BL235" s="18" t="s">
        <v>142</v>
      </c>
      <c r="BM235" s="232" t="s">
        <v>397</v>
      </c>
    </row>
    <row r="236" s="13" customFormat="1">
      <c r="A236" s="13"/>
      <c r="B236" s="234"/>
      <c r="C236" s="235"/>
      <c r="D236" s="236" t="s">
        <v>137</v>
      </c>
      <c r="E236" s="237" t="s">
        <v>1</v>
      </c>
      <c r="F236" s="238" t="s">
        <v>398</v>
      </c>
      <c r="G236" s="235"/>
      <c r="H236" s="237" t="s">
        <v>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137</v>
      </c>
      <c r="AU236" s="244" t="s">
        <v>86</v>
      </c>
      <c r="AV236" s="13" t="s">
        <v>84</v>
      </c>
      <c r="AW236" s="13" t="s">
        <v>32</v>
      </c>
      <c r="AX236" s="13" t="s">
        <v>76</v>
      </c>
      <c r="AY236" s="244" t="s">
        <v>128</v>
      </c>
    </row>
    <row r="237" s="14" customFormat="1">
      <c r="A237" s="14"/>
      <c r="B237" s="245"/>
      <c r="C237" s="246"/>
      <c r="D237" s="236" t="s">
        <v>137</v>
      </c>
      <c r="E237" s="247" t="s">
        <v>1</v>
      </c>
      <c r="F237" s="248" t="s">
        <v>393</v>
      </c>
      <c r="G237" s="246"/>
      <c r="H237" s="249">
        <v>223.44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137</v>
      </c>
      <c r="AU237" s="255" t="s">
        <v>86</v>
      </c>
      <c r="AV237" s="14" t="s">
        <v>86</v>
      </c>
      <c r="AW237" s="14" t="s">
        <v>32</v>
      </c>
      <c r="AX237" s="14" t="s">
        <v>84</v>
      </c>
      <c r="AY237" s="255" t="s">
        <v>128</v>
      </c>
    </row>
    <row r="238" s="2" customFormat="1" ht="24.15" customHeight="1">
      <c r="A238" s="39"/>
      <c r="B238" s="40"/>
      <c r="C238" s="220" t="s">
        <v>399</v>
      </c>
      <c r="D238" s="220" t="s">
        <v>131</v>
      </c>
      <c r="E238" s="221" t="s">
        <v>400</v>
      </c>
      <c r="F238" s="222" t="s">
        <v>401</v>
      </c>
      <c r="G238" s="223" t="s">
        <v>322</v>
      </c>
      <c r="H238" s="224">
        <v>330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41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0.098000000000000004</v>
      </c>
      <c r="T238" s="231">
        <f>S238*H238</f>
        <v>32.340000000000003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142</v>
      </c>
      <c r="AT238" s="232" t="s">
        <v>131</v>
      </c>
      <c r="AU238" s="232" t="s">
        <v>86</v>
      </c>
      <c r="AY238" s="18" t="s">
        <v>128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84</v>
      </c>
      <c r="BK238" s="233">
        <f>ROUND(I238*H238,2)</f>
        <v>0</v>
      </c>
      <c r="BL238" s="18" t="s">
        <v>142</v>
      </c>
      <c r="BM238" s="232" t="s">
        <v>402</v>
      </c>
    </row>
    <row r="239" s="13" customFormat="1">
      <c r="A239" s="13"/>
      <c r="B239" s="234"/>
      <c r="C239" s="235"/>
      <c r="D239" s="236" t="s">
        <v>137</v>
      </c>
      <c r="E239" s="237" t="s">
        <v>1</v>
      </c>
      <c r="F239" s="238" t="s">
        <v>403</v>
      </c>
      <c r="G239" s="235"/>
      <c r="H239" s="237" t="s">
        <v>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137</v>
      </c>
      <c r="AU239" s="244" t="s">
        <v>86</v>
      </c>
      <c r="AV239" s="13" t="s">
        <v>84</v>
      </c>
      <c r="AW239" s="13" t="s">
        <v>32</v>
      </c>
      <c r="AX239" s="13" t="s">
        <v>76</v>
      </c>
      <c r="AY239" s="244" t="s">
        <v>128</v>
      </c>
    </row>
    <row r="240" s="14" customFormat="1">
      <c r="A240" s="14"/>
      <c r="B240" s="245"/>
      <c r="C240" s="246"/>
      <c r="D240" s="236" t="s">
        <v>137</v>
      </c>
      <c r="E240" s="247" t="s">
        <v>1</v>
      </c>
      <c r="F240" s="248" t="s">
        <v>404</v>
      </c>
      <c r="G240" s="246"/>
      <c r="H240" s="249">
        <v>180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137</v>
      </c>
      <c r="AU240" s="255" t="s">
        <v>86</v>
      </c>
      <c r="AV240" s="14" t="s">
        <v>86</v>
      </c>
      <c r="AW240" s="14" t="s">
        <v>32</v>
      </c>
      <c r="AX240" s="14" t="s">
        <v>76</v>
      </c>
      <c r="AY240" s="255" t="s">
        <v>128</v>
      </c>
    </row>
    <row r="241" s="13" customFormat="1">
      <c r="A241" s="13"/>
      <c r="B241" s="234"/>
      <c r="C241" s="235"/>
      <c r="D241" s="236" t="s">
        <v>137</v>
      </c>
      <c r="E241" s="237" t="s">
        <v>1</v>
      </c>
      <c r="F241" s="238" t="s">
        <v>405</v>
      </c>
      <c r="G241" s="235"/>
      <c r="H241" s="237" t="s">
        <v>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137</v>
      </c>
      <c r="AU241" s="244" t="s">
        <v>86</v>
      </c>
      <c r="AV241" s="13" t="s">
        <v>84</v>
      </c>
      <c r="AW241" s="13" t="s">
        <v>32</v>
      </c>
      <c r="AX241" s="13" t="s">
        <v>76</v>
      </c>
      <c r="AY241" s="244" t="s">
        <v>128</v>
      </c>
    </row>
    <row r="242" s="14" customFormat="1">
      <c r="A242" s="14"/>
      <c r="B242" s="245"/>
      <c r="C242" s="246"/>
      <c r="D242" s="236" t="s">
        <v>137</v>
      </c>
      <c r="E242" s="247" t="s">
        <v>1</v>
      </c>
      <c r="F242" s="248" t="s">
        <v>391</v>
      </c>
      <c r="G242" s="246"/>
      <c r="H242" s="249">
        <v>150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137</v>
      </c>
      <c r="AU242" s="255" t="s">
        <v>86</v>
      </c>
      <c r="AV242" s="14" t="s">
        <v>86</v>
      </c>
      <c r="AW242" s="14" t="s">
        <v>32</v>
      </c>
      <c r="AX242" s="14" t="s">
        <v>76</v>
      </c>
      <c r="AY242" s="255" t="s">
        <v>128</v>
      </c>
    </row>
    <row r="243" s="15" customFormat="1">
      <c r="A243" s="15"/>
      <c r="B243" s="259"/>
      <c r="C243" s="260"/>
      <c r="D243" s="236" t="s">
        <v>137</v>
      </c>
      <c r="E243" s="261" t="s">
        <v>1</v>
      </c>
      <c r="F243" s="262" t="s">
        <v>263</v>
      </c>
      <c r="G243" s="260"/>
      <c r="H243" s="263">
        <v>330</v>
      </c>
      <c r="I243" s="264"/>
      <c r="J243" s="260"/>
      <c r="K243" s="260"/>
      <c r="L243" s="265"/>
      <c r="M243" s="266"/>
      <c r="N243" s="267"/>
      <c r="O243" s="267"/>
      <c r="P243" s="267"/>
      <c r="Q243" s="267"/>
      <c r="R243" s="267"/>
      <c r="S243" s="267"/>
      <c r="T243" s="268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9" t="s">
        <v>137</v>
      </c>
      <c r="AU243" s="269" t="s">
        <v>86</v>
      </c>
      <c r="AV243" s="15" t="s">
        <v>142</v>
      </c>
      <c r="AW243" s="15" t="s">
        <v>32</v>
      </c>
      <c r="AX243" s="15" t="s">
        <v>84</v>
      </c>
      <c r="AY243" s="269" t="s">
        <v>128</v>
      </c>
    </row>
    <row r="244" s="2" customFormat="1" ht="24.15" customHeight="1">
      <c r="A244" s="39"/>
      <c r="B244" s="40"/>
      <c r="C244" s="220" t="s">
        <v>406</v>
      </c>
      <c r="D244" s="220" t="s">
        <v>131</v>
      </c>
      <c r="E244" s="221" t="s">
        <v>407</v>
      </c>
      <c r="F244" s="222" t="s">
        <v>408</v>
      </c>
      <c r="G244" s="223" t="s">
        <v>322</v>
      </c>
      <c r="H244" s="224">
        <v>45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41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0.17999999999999999</v>
      </c>
      <c r="T244" s="231">
        <f>S244*H244</f>
        <v>8.0999999999999996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142</v>
      </c>
      <c r="AT244" s="232" t="s">
        <v>131</v>
      </c>
      <c r="AU244" s="232" t="s">
        <v>86</v>
      </c>
      <c r="AY244" s="18" t="s">
        <v>128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84</v>
      </c>
      <c r="BK244" s="233">
        <f>ROUND(I244*H244,2)</f>
        <v>0</v>
      </c>
      <c r="BL244" s="18" t="s">
        <v>142</v>
      </c>
      <c r="BM244" s="232" t="s">
        <v>409</v>
      </c>
    </row>
    <row r="245" s="13" customFormat="1">
      <c r="A245" s="13"/>
      <c r="B245" s="234"/>
      <c r="C245" s="235"/>
      <c r="D245" s="236" t="s">
        <v>137</v>
      </c>
      <c r="E245" s="237" t="s">
        <v>1</v>
      </c>
      <c r="F245" s="238" t="s">
        <v>410</v>
      </c>
      <c r="G245" s="235"/>
      <c r="H245" s="237" t="s">
        <v>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137</v>
      </c>
      <c r="AU245" s="244" t="s">
        <v>86</v>
      </c>
      <c r="AV245" s="13" t="s">
        <v>84</v>
      </c>
      <c r="AW245" s="13" t="s">
        <v>32</v>
      </c>
      <c r="AX245" s="13" t="s">
        <v>76</v>
      </c>
      <c r="AY245" s="244" t="s">
        <v>128</v>
      </c>
    </row>
    <row r="246" s="14" customFormat="1">
      <c r="A246" s="14"/>
      <c r="B246" s="245"/>
      <c r="C246" s="246"/>
      <c r="D246" s="236" t="s">
        <v>137</v>
      </c>
      <c r="E246" s="247" t="s">
        <v>1</v>
      </c>
      <c r="F246" s="248" t="s">
        <v>411</v>
      </c>
      <c r="G246" s="246"/>
      <c r="H246" s="249">
        <v>45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137</v>
      </c>
      <c r="AU246" s="255" t="s">
        <v>86</v>
      </c>
      <c r="AV246" s="14" t="s">
        <v>86</v>
      </c>
      <c r="AW246" s="14" t="s">
        <v>32</v>
      </c>
      <c r="AX246" s="14" t="s">
        <v>84</v>
      </c>
      <c r="AY246" s="255" t="s">
        <v>128</v>
      </c>
    </row>
    <row r="247" s="2" customFormat="1" ht="24.15" customHeight="1">
      <c r="A247" s="39"/>
      <c r="B247" s="40"/>
      <c r="C247" s="220" t="s">
        <v>388</v>
      </c>
      <c r="D247" s="220" t="s">
        <v>131</v>
      </c>
      <c r="E247" s="221" t="s">
        <v>412</v>
      </c>
      <c r="F247" s="222" t="s">
        <v>413</v>
      </c>
      <c r="G247" s="223" t="s">
        <v>322</v>
      </c>
      <c r="H247" s="224">
        <v>45</v>
      </c>
      <c r="I247" s="225"/>
      <c r="J247" s="226">
        <f>ROUND(I247*H247,2)</f>
        <v>0</v>
      </c>
      <c r="K247" s="227"/>
      <c r="L247" s="45"/>
      <c r="M247" s="228" t="s">
        <v>1</v>
      </c>
      <c r="N247" s="229" t="s">
        <v>41</v>
      </c>
      <c r="O247" s="92"/>
      <c r="P247" s="230">
        <f>O247*H247</f>
        <v>0</v>
      </c>
      <c r="Q247" s="230">
        <v>0</v>
      </c>
      <c r="R247" s="230">
        <f>Q247*H247</f>
        <v>0</v>
      </c>
      <c r="S247" s="230">
        <v>0.23999999999999999</v>
      </c>
      <c r="T247" s="231">
        <f>S247*H247</f>
        <v>10.799999999999999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142</v>
      </c>
      <c r="AT247" s="232" t="s">
        <v>131</v>
      </c>
      <c r="AU247" s="232" t="s">
        <v>86</v>
      </c>
      <c r="AY247" s="18" t="s">
        <v>128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84</v>
      </c>
      <c r="BK247" s="233">
        <f>ROUND(I247*H247,2)</f>
        <v>0</v>
      </c>
      <c r="BL247" s="18" t="s">
        <v>142</v>
      </c>
      <c r="BM247" s="232" t="s">
        <v>414</v>
      </c>
    </row>
    <row r="248" s="13" customFormat="1">
      <c r="A248" s="13"/>
      <c r="B248" s="234"/>
      <c r="C248" s="235"/>
      <c r="D248" s="236" t="s">
        <v>137</v>
      </c>
      <c r="E248" s="237" t="s">
        <v>1</v>
      </c>
      <c r="F248" s="238" t="s">
        <v>415</v>
      </c>
      <c r="G248" s="235"/>
      <c r="H248" s="237" t="s">
        <v>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137</v>
      </c>
      <c r="AU248" s="244" t="s">
        <v>86</v>
      </c>
      <c r="AV248" s="13" t="s">
        <v>84</v>
      </c>
      <c r="AW248" s="13" t="s">
        <v>32</v>
      </c>
      <c r="AX248" s="13" t="s">
        <v>76</v>
      </c>
      <c r="AY248" s="244" t="s">
        <v>128</v>
      </c>
    </row>
    <row r="249" s="14" customFormat="1">
      <c r="A249" s="14"/>
      <c r="B249" s="245"/>
      <c r="C249" s="246"/>
      <c r="D249" s="236" t="s">
        <v>137</v>
      </c>
      <c r="E249" s="247" t="s">
        <v>1</v>
      </c>
      <c r="F249" s="248" t="s">
        <v>411</v>
      </c>
      <c r="G249" s="246"/>
      <c r="H249" s="249">
        <v>45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137</v>
      </c>
      <c r="AU249" s="255" t="s">
        <v>86</v>
      </c>
      <c r="AV249" s="14" t="s">
        <v>86</v>
      </c>
      <c r="AW249" s="14" t="s">
        <v>32</v>
      </c>
      <c r="AX249" s="14" t="s">
        <v>84</v>
      </c>
      <c r="AY249" s="255" t="s">
        <v>128</v>
      </c>
    </row>
    <row r="250" s="2" customFormat="1" ht="24.15" customHeight="1">
      <c r="A250" s="39"/>
      <c r="B250" s="40"/>
      <c r="C250" s="220" t="s">
        <v>416</v>
      </c>
      <c r="D250" s="220" t="s">
        <v>131</v>
      </c>
      <c r="E250" s="221" t="s">
        <v>417</v>
      </c>
      <c r="F250" s="222" t="s">
        <v>418</v>
      </c>
      <c r="G250" s="223" t="s">
        <v>322</v>
      </c>
      <c r="H250" s="224">
        <v>27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41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0.32500000000000001</v>
      </c>
      <c r="T250" s="231">
        <f>S250*H250</f>
        <v>8.7750000000000004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142</v>
      </c>
      <c r="AT250" s="232" t="s">
        <v>131</v>
      </c>
      <c r="AU250" s="232" t="s">
        <v>86</v>
      </c>
      <c r="AY250" s="18" t="s">
        <v>128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84</v>
      </c>
      <c r="BK250" s="233">
        <f>ROUND(I250*H250,2)</f>
        <v>0</v>
      </c>
      <c r="BL250" s="18" t="s">
        <v>142</v>
      </c>
      <c r="BM250" s="232" t="s">
        <v>419</v>
      </c>
    </row>
    <row r="251" s="13" customFormat="1">
      <c r="A251" s="13"/>
      <c r="B251" s="234"/>
      <c r="C251" s="235"/>
      <c r="D251" s="236" t="s">
        <v>137</v>
      </c>
      <c r="E251" s="237" t="s">
        <v>1</v>
      </c>
      <c r="F251" s="238" t="s">
        <v>420</v>
      </c>
      <c r="G251" s="235"/>
      <c r="H251" s="237" t="s">
        <v>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137</v>
      </c>
      <c r="AU251" s="244" t="s">
        <v>86</v>
      </c>
      <c r="AV251" s="13" t="s">
        <v>84</v>
      </c>
      <c r="AW251" s="13" t="s">
        <v>32</v>
      </c>
      <c r="AX251" s="13" t="s">
        <v>76</v>
      </c>
      <c r="AY251" s="244" t="s">
        <v>128</v>
      </c>
    </row>
    <row r="252" s="14" customFormat="1">
      <c r="A252" s="14"/>
      <c r="B252" s="245"/>
      <c r="C252" s="246"/>
      <c r="D252" s="236" t="s">
        <v>137</v>
      </c>
      <c r="E252" s="247" t="s">
        <v>1</v>
      </c>
      <c r="F252" s="248" t="s">
        <v>388</v>
      </c>
      <c r="G252" s="246"/>
      <c r="H252" s="249">
        <v>27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137</v>
      </c>
      <c r="AU252" s="255" t="s">
        <v>86</v>
      </c>
      <c r="AV252" s="14" t="s">
        <v>86</v>
      </c>
      <c r="AW252" s="14" t="s">
        <v>32</v>
      </c>
      <c r="AX252" s="14" t="s">
        <v>84</v>
      </c>
      <c r="AY252" s="255" t="s">
        <v>128</v>
      </c>
    </row>
    <row r="253" s="2" customFormat="1" ht="24.15" customHeight="1">
      <c r="A253" s="39"/>
      <c r="B253" s="40"/>
      <c r="C253" s="220" t="s">
        <v>421</v>
      </c>
      <c r="D253" s="220" t="s">
        <v>131</v>
      </c>
      <c r="E253" s="221" t="s">
        <v>422</v>
      </c>
      <c r="F253" s="222" t="s">
        <v>423</v>
      </c>
      <c r="G253" s="223" t="s">
        <v>322</v>
      </c>
      <c r="H253" s="224">
        <v>1250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41</v>
      </c>
      <c r="O253" s="92"/>
      <c r="P253" s="230">
        <f>O253*H253</f>
        <v>0</v>
      </c>
      <c r="Q253" s="230">
        <v>3.0000000000000001E-05</v>
      </c>
      <c r="R253" s="230">
        <f>Q253*H253</f>
        <v>0.037499999999999999</v>
      </c>
      <c r="S253" s="230">
        <v>0.23000000000000001</v>
      </c>
      <c r="T253" s="231">
        <f>S253*H253</f>
        <v>287.5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142</v>
      </c>
      <c r="AT253" s="232" t="s">
        <v>131</v>
      </c>
      <c r="AU253" s="232" t="s">
        <v>86</v>
      </c>
      <c r="AY253" s="18" t="s">
        <v>128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84</v>
      </c>
      <c r="BK253" s="233">
        <f>ROUND(I253*H253,2)</f>
        <v>0</v>
      </c>
      <c r="BL253" s="18" t="s">
        <v>142</v>
      </c>
      <c r="BM253" s="232" t="s">
        <v>424</v>
      </c>
    </row>
    <row r="254" s="13" customFormat="1">
      <c r="A254" s="13"/>
      <c r="B254" s="234"/>
      <c r="C254" s="235"/>
      <c r="D254" s="236" t="s">
        <v>137</v>
      </c>
      <c r="E254" s="237" t="s">
        <v>1</v>
      </c>
      <c r="F254" s="238" t="s">
        <v>425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137</v>
      </c>
      <c r="AU254" s="244" t="s">
        <v>86</v>
      </c>
      <c r="AV254" s="13" t="s">
        <v>84</v>
      </c>
      <c r="AW254" s="13" t="s">
        <v>32</v>
      </c>
      <c r="AX254" s="13" t="s">
        <v>76</v>
      </c>
      <c r="AY254" s="244" t="s">
        <v>128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426</v>
      </c>
      <c r="G255" s="246"/>
      <c r="H255" s="249">
        <v>1250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128</v>
      </c>
    </row>
    <row r="256" s="2" customFormat="1" ht="16.5" customHeight="1">
      <c r="A256" s="39"/>
      <c r="B256" s="40"/>
      <c r="C256" s="220" t="s">
        <v>427</v>
      </c>
      <c r="D256" s="220" t="s">
        <v>131</v>
      </c>
      <c r="E256" s="221" t="s">
        <v>428</v>
      </c>
      <c r="F256" s="222" t="s">
        <v>429</v>
      </c>
      <c r="G256" s="223" t="s">
        <v>430</v>
      </c>
      <c r="H256" s="224">
        <v>1090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0.20499999999999999</v>
      </c>
      <c r="T256" s="231">
        <f>S256*H256</f>
        <v>223.44999999999999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142</v>
      </c>
      <c r="AT256" s="232" t="s">
        <v>131</v>
      </c>
      <c r="AU256" s="232" t="s">
        <v>86</v>
      </c>
      <c r="AY256" s="18" t="s">
        <v>128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84</v>
      </c>
      <c r="BK256" s="233">
        <f>ROUND(I256*H256,2)</f>
        <v>0</v>
      </c>
      <c r="BL256" s="18" t="s">
        <v>142</v>
      </c>
      <c r="BM256" s="232" t="s">
        <v>431</v>
      </c>
    </row>
    <row r="257" s="13" customFormat="1">
      <c r="A257" s="13"/>
      <c r="B257" s="234"/>
      <c r="C257" s="235"/>
      <c r="D257" s="236" t="s">
        <v>137</v>
      </c>
      <c r="E257" s="237" t="s">
        <v>1</v>
      </c>
      <c r="F257" s="238" t="s">
        <v>432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137</v>
      </c>
      <c r="AU257" s="244" t="s">
        <v>86</v>
      </c>
      <c r="AV257" s="13" t="s">
        <v>84</v>
      </c>
      <c r="AW257" s="13" t="s">
        <v>32</v>
      </c>
      <c r="AX257" s="13" t="s">
        <v>76</v>
      </c>
      <c r="AY257" s="244" t="s">
        <v>128</v>
      </c>
    </row>
    <row r="258" s="14" customFormat="1">
      <c r="A258" s="14"/>
      <c r="B258" s="245"/>
      <c r="C258" s="246"/>
      <c r="D258" s="236" t="s">
        <v>137</v>
      </c>
      <c r="E258" s="247" t="s">
        <v>1</v>
      </c>
      <c r="F258" s="248" t="s">
        <v>433</v>
      </c>
      <c r="G258" s="246"/>
      <c r="H258" s="249">
        <v>420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137</v>
      </c>
      <c r="AU258" s="255" t="s">
        <v>86</v>
      </c>
      <c r="AV258" s="14" t="s">
        <v>86</v>
      </c>
      <c r="AW258" s="14" t="s">
        <v>32</v>
      </c>
      <c r="AX258" s="14" t="s">
        <v>76</v>
      </c>
      <c r="AY258" s="255" t="s">
        <v>128</v>
      </c>
    </row>
    <row r="259" s="13" customFormat="1">
      <c r="A259" s="13"/>
      <c r="B259" s="234"/>
      <c r="C259" s="235"/>
      <c r="D259" s="236" t="s">
        <v>137</v>
      </c>
      <c r="E259" s="237" t="s">
        <v>1</v>
      </c>
      <c r="F259" s="238" t="s">
        <v>434</v>
      </c>
      <c r="G259" s="235"/>
      <c r="H259" s="237" t="s">
        <v>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137</v>
      </c>
      <c r="AU259" s="244" t="s">
        <v>86</v>
      </c>
      <c r="AV259" s="13" t="s">
        <v>84</v>
      </c>
      <c r="AW259" s="13" t="s">
        <v>32</v>
      </c>
      <c r="AX259" s="13" t="s">
        <v>76</v>
      </c>
      <c r="AY259" s="244" t="s">
        <v>128</v>
      </c>
    </row>
    <row r="260" s="14" customFormat="1">
      <c r="A260" s="14"/>
      <c r="B260" s="245"/>
      <c r="C260" s="246"/>
      <c r="D260" s="236" t="s">
        <v>137</v>
      </c>
      <c r="E260" s="247" t="s">
        <v>1</v>
      </c>
      <c r="F260" s="248" t="s">
        <v>435</v>
      </c>
      <c r="G260" s="246"/>
      <c r="H260" s="249">
        <v>670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137</v>
      </c>
      <c r="AU260" s="255" t="s">
        <v>86</v>
      </c>
      <c r="AV260" s="14" t="s">
        <v>86</v>
      </c>
      <c r="AW260" s="14" t="s">
        <v>32</v>
      </c>
      <c r="AX260" s="14" t="s">
        <v>76</v>
      </c>
      <c r="AY260" s="255" t="s">
        <v>128</v>
      </c>
    </row>
    <row r="261" s="15" customFormat="1">
      <c r="A261" s="15"/>
      <c r="B261" s="259"/>
      <c r="C261" s="260"/>
      <c r="D261" s="236" t="s">
        <v>137</v>
      </c>
      <c r="E261" s="261" t="s">
        <v>1</v>
      </c>
      <c r="F261" s="262" t="s">
        <v>263</v>
      </c>
      <c r="G261" s="260"/>
      <c r="H261" s="263">
        <v>1090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9" t="s">
        <v>137</v>
      </c>
      <c r="AU261" s="269" t="s">
        <v>86</v>
      </c>
      <c r="AV261" s="15" t="s">
        <v>142</v>
      </c>
      <c r="AW261" s="15" t="s">
        <v>32</v>
      </c>
      <c r="AX261" s="15" t="s">
        <v>84</v>
      </c>
      <c r="AY261" s="269" t="s">
        <v>128</v>
      </c>
    </row>
    <row r="262" s="2" customFormat="1" ht="24.15" customHeight="1">
      <c r="A262" s="39"/>
      <c r="B262" s="40"/>
      <c r="C262" s="220" t="s">
        <v>436</v>
      </c>
      <c r="D262" s="220" t="s">
        <v>131</v>
      </c>
      <c r="E262" s="221" t="s">
        <v>437</v>
      </c>
      <c r="F262" s="222" t="s">
        <v>438</v>
      </c>
      <c r="G262" s="223" t="s">
        <v>253</v>
      </c>
      <c r="H262" s="224">
        <v>12.789999999999999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41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142</v>
      </c>
      <c r="AT262" s="232" t="s">
        <v>131</v>
      </c>
      <c r="AU262" s="232" t="s">
        <v>86</v>
      </c>
      <c r="AY262" s="18" t="s">
        <v>128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84</v>
      </c>
      <c r="BK262" s="233">
        <f>ROUND(I262*H262,2)</f>
        <v>0</v>
      </c>
      <c r="BL262" s="18" t="s">
        <v>142</v>
      </c>
      <c r="BM262" s="232" t="s">
        <v>439</v>
      </c>
    </row>
    <row r="263" s="13" customFormat="1">
      <c r="A263" s="13"/>
      <c r="B263" s="234"/>
      <c r="C263" s="235"/>
      <c r="D263" s="236" t="s">
        <v>137</v>
      </c>
      <c r="E263" s="237" t="s">
        <v>1</v>
      </c>
      <c r="F263" s="238" t="s">
        <v>440</v>
      </c>
      <c r="G263" s="235"/>
      <c r="H263" s="237" t="s">
        <v>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137</v>
      </c>
      <c r="AU263" s="244" t="s">
        <v>86</v>
      </c>
      <c r="AV263" s="13" t="s">
        <v>84</v>
      </c>
      <c r="AW263" s="13" t="s">
        <v>32</v>
      </c>
      <c r="AX263" s="13" t="s">
        <v>76</v>
      </c>
      <c r="AY263" s="244" t="s">
        <v>128</v>
      </c>
    </row>
    <row r="264" s="14" customFormat="1">
      <c r="A264" s="14"/>
      <c r="B264" s="245"/>
      <c r="C264" s="246"/>
      <c r="D264" s="236" t="s">
        <v>137</v>
      </c>
      <c r="E264" s="247" t="s">
        <v>1</v>
      </c>
      <c r="F264" s="248" t="s">
        <v>441</v>
      </c>
      <c r="G264" s="246"/>
      <c r="H264" s="249">
        <v>11.789999999999999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137</v>
      </c>
      <c r="AU264" s="255" t="s">
        <v>86</v>
      </c>
      <c r="AV264" s="14" t="s">
        <v>86</v>
      </c>
      <c r="AW264" s="14" t="s">
        <v>32</v>
      </c>
      <c r="AX264" s="14" t="s">
        <v>76</v>
      </c>
      <c r="AY264" s="255" t="s">
        <v>128</v>
      </c>
    </row>
    <row r="265" s="13" customFormat="1">
      <c r="A265" s="13"/>
      <c r="B265" s="234"/>
      <c r="C265" s="235"/>
      <c r="D265" s="236" t="s">
        <v>137</v>
      </c>
      <c r="E265" s="237" t="s">
        <v>1</v>
      </c>
      <c r="F265" s="238" t="s">
        <v>442</v>
      </c>
      <c r="G265" s="235"/>
      <c r="H265" s="237" t="s">
        <v>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137</v>
      </c>
      <c r="AU265" s="244" t="s">
        <v>86</v>
      </c>
      <c r="AV265" s="13" t="s">
        <v>84</v>
      </c>
      <c r="AW265" s="13" t="s">
        <v>32</v>
      </c>
      <c r="AX265" s="13" t="s">
        <v>76</v>
      </c>
      <c r="AY265" s="244" t="s">
        <v>128</v>
      </c>
    </row>
    <row r="266" s="14" customFormat="1">
      <c r="A266" s="14"/>
      <c r="B266" s="245"/>
      <c r="C266" s="246"/>
      <c r="D266" s="236" t="s">
        <v>137</v>
      </c>
      <c r="E266" s="247" t="s">
        <v>1</v>
      </c>
      <c r="F266" s="248" t="s">
        <v>443</v>
      </c>
      <c r="G266" s="246"/>
      <c r="H266" s="249">
        <v>1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137</v>
      </c>
      <c r="AU266" s="255" t="s">
        <v>86</v>
      </c>
      <c r="AV266" s="14" t="s">
        <v>86</v>
      </c>
      <c r="AW266" s="14" t="s">
        <v>32</v>
      </c>
      <c r="AX266" s="14" t="s">
        <v>76</v>
      </c>
      <c r="AY266" s="255" t="s">
        <v>128</v>
      </c>
    </row>
    <row r="267" s="15" customFormat="1">
      <c r="A267" s="15"/>
      <c r="B267" s="259"/>
      <c r="C267" s="260"/>
      <c r="D267" s="236" t="s">
        <v>137</v>
      </c>
      <c r="E267" s="261" t="s">
        <v>1</v>
      </c>
      <c r="F267" s="262" t="s">
        <v>263</v>
      </c>
      <c r="G267" s="260"/>
      <c r="H267" s="263">
        <v>12.789999999999999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9" t="s">
        <v>137</v>
      </c>
      <c r="AU267" s="269" t="s">
        <v>86</v>
      </c>
      <c r="AV267" s="15" t="s">
        <v>142</v>
      </c>
      <c r="AW267" s="15" t="s">
        <v>32</v>
      </c>
      <c r="AX267" s="15" t="s">
        <v>84</v>
      </c>
      <c r="AY267" s="269" t="s">
        <v>128</v>
      </c>
    </row>
    <row r="268" s="2" customFormat="1" ht="24.15" customHeight="1">
      <c r="A268" s="39"/>
      <c r="B268" s="40"/>
      <c r="C268" s="220" t="s">
        <v>444</v>
      </c>
      <c r="D268" s="220" t="s">
        <v>131</v>
      </c>
      <c r="E268" s="221" t="s">
        <v>445</v>
      </c>
      <c r="F268" s="222" t="s">
        <v>446</v>
      </c>
      <c r="G268" s="223" t="s">
        <v>328</v>
      </c>
      <c r="H268" s="224">
        <v>5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41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0.14999999999999999</v>
      </c>
      <c r="T268" s="231">
        <f>S268*H268</f>
        <v>0.75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142</v>
      </c>
      <c r="AT268" s="232" t="s">
        <v>131</v>
      </c>
      <c r="AU268" s="232" t="s">
        <v>86</v>
      </c>
      <c r="AY268" s="18" t="s">
        <v>128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84</v>
      </c>
      <c r="BK268" s="233">
        <f>ROUND(I268*H268,2)</f>
        <v>0</v>
      </c>
      <c r="BL268" s="18" t="s">
        <v>142</v>
      </c>
      <c r="BM268" s="232" t="s">
        <v>447</v>
      </c>
    </row>
    <row r="269" s="13" customFormat="1">
      <c r="A269" s="13"/>
      <c r="B269" s="234"/>
      <c r="C269" s="235"/>
      <c r="D269" s="236" t="s">
        <v>137</v>
      </c>
      <c r="E269" s="237" t="s">
        <v>1</v>
      </c>
      <c r="F269" s="238" t="s">
        <v>448</v>
      </c>
      <c r="G269" s="235"/>
      <c r="H269" s="237" t="s">
        <v>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137</v>
      </c>
      <c r="AU269" s="244" t="s">
        <v>86</v>
      </c>
      <c r="AV269" s="13" t="s">
        <v>84</v>
      </c>
      <c r="AW269" s="13" t="s">
        <v>32</v>
      </c>
      <c r="AX269" s="13" t="s">
        <v>76</v>
      </c>
      <c r="AY269" s="244" t="s">
        <v>128</v>
      </c>
    </row>
    <row r="270" s="14" customFormat="1">
      <c r="A270" s="14"/>
      <c r="B270" s="245"/>
      <c r="C270" s="246"/>
      <c r="D270" s="236" t="s">
        <v>137</v>
      </c>
      <c r="E270" s="247" t="s">
        <v>1</v>
      </c>
      <c r="F270" s="248" t="s">
        <v>127</v>
      </c>
      <c r="G270" s="246"/>
      <c r="H270" s="249">
        <v>5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137</v>
      </c>
      <c r="AU270" s="255" t="s">
        <v>86</v>
      </c>
      <c r="AV270" s="14" t="s">
        <v>86</v>
      </c>
      <c r="AW270" s="14" t="s">
        <v>32</v>
      </c>
      <c r="AX270" s="14" t="s">
        <v>84</v>
      </c>
      <c r="AY270" s="255" t="s">
        <v>128</v>
      </c>
    </row>
    <row r="271" s="2" customFormat="1" ht="24.15" customHeight="1">
      <c r="A271" s="39"/>
      <c r="B271" s="40"/>
      <c r="C271" s="220" t="s">
        <v>449</v>
      </c>
      <c r="D271" s="220" t="s">
        <v>131</v>
      </c>
      <c r="E271" s="221" t="s">
        <v>450</v>
      </c>
      <c r="F271" s="222" t="s">
        <v>451</v>
      </c>
      <c r="G271" s="223" t="s">
        <v>328</v>
      </c>
      <c r="H271" s="224">
        <v>3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41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0.14999999999999999</v>
      </c>
      <c r="T271" s="231">
        <f>S271*H271</f>
        <v>0.44999999999999996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142</v>
      </c>
      <c r="AT271" s="232" t="s">
        <v>131</v>
      </c>
      <c r="AU271" s="232" t="s">
        <v>86</v>
      </c>
      <c r="AY271" s="18" t="s">
        <v>128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84</v>
      </c>
      <c r="BK271" s="233">
        <f>ROUND(I271*H271,2)</f>
        <v>0</v>
      </c>
      <c r="BL271" s="18" t="s">
        <v>142</v>
      </c>
      <c r="BM271" s="232" t="s">
        <v>452</v>
      </c>
    </row>
    <row r="272" s="13" customFormat="1">
      <c r="A272" s="13"/>
      <c r="B272" s="234"/>
      <c r="C272" s="235"/>
      <c r="D272" s="236" t="s">
        <v>137</v>
      </c>
      <c r="E272" s="237" t="s">
        <v>1</v>
      </c>
      <c r="F272" s="238" t="s">
        <v>453</v>
      </c>
      <c r="G272" s="235"/>
      <c r="H272" s="237" t="s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137</v>
      </c>
      <c r="AU272" s="244" t="s">
        <v>86</v>
      </c>
      <c r="AV272" s="13" t="s">
        <v>84</v>
      </c>
      <c r="AW272" s="13" t="s">
        <v>32</v>
      </c>
      <c r="AX272" s="13" t="s">
        <v>76</v>
      </c>
      <c r="AY272" s="244" t="s">
        <v>128</v>
      </c>
    </row>
    <row r="273" s="14" customFormat="1">
      <c r="A273" s="14"/>
      <c r="B273" s="245"/>
      <c r="C273" s="246"/>
      <c r="D273" s="236" t="s">
        <v>137</v>
      </c>
      <c r="E273" s="247" t="s">
        <v>1</v>
      </c>
      <c r="F273" s="248" t="s">
        <v>144</v>
      </c>
      <c r="G273" s="246"/>
      <c r="H273" s="249">
        <v>3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137</v>
      </c>
      <c r="AU273" s="255" t="s">
        <v>86</v>
      </c>
      <c r="AV273" s="14" t="s">
        <v>86</v>
      </c>
      <c r="AW273" s="14" t="s">
        <v>32</v>
      </c>
      <c r="AX273" s="14" t="s">
        <v>84</v>
      </c>
      <c r="AY273" s="255" t="s">
        <v>128</v>
      </c>
    </row>
    <row r="274" s="2" customFormat="1" ht="16.5" customHeight="1">
      <c r="A274" s="39"/>
      <c r="B274" s="40"/>
      <c r="C274" s="220" t="s">
        <v>454</v>
      </c>
      <c r="D274" s="220" t="s">
        <v>131</v>
      </c>
      <c r="E274" s="221" t="s">
        <v>455</v>
      </c>
      <c r="F274" s="222" t="s">
        <v>456</v>
      </c>
      <c r="G274" s="223" t="s">
        <v>430</v>
      </c>
      <c r="H274" s="224">
        <v>45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41</v>
      </c>
      <c r="O274" s="92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142</v>
      </c>
      <c r="AT274" s="232" t="s">
        <v>131</v>
      </c>
      <c r="AU274" s="232" t="s">
        <v>86</v>
      </c>
      <c r="AY274" s="18" t="s">
        <v>128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84</v>
      </c>
      <c r="BK274" s="233">
        <f>ROUND(I274*H274,2)</f>
        <v>0</v>
      </c>
      <c r="BL274" s="18" t="s">
        <v>142</v>
      </c>
      <c r="BM274" s="232" t="s">
        <v>457</v>
      </c>
    </row>
    <row r="275" s="14" customFormat="1">
      <c r="A275" s="14"/>
      <c r="B275" s="245"/>
      <c r="C275" s="246"/>
      <c r="D275" s="236" t="s">
        <v>137</v>
      </c>
      <c r="E275" s="247" t="s">
        <v>1</v>
      </c>
      <c r="F275" s="248" t="s">
        <v>411</v>
      </c>
      <c r="G275" s="246"/>
      <c r="H275" s="249">
        <v>45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137</v>
      </c>
      <c r="AU275" s="255" t="s">
        <v>86</v>
      </c>
      <c r="AV275" s="14" t="s">
        <v>86</v>
      </c>
      <c r="AW275" s="14" t="s">
        <v>32</v>
      </c>
      <c r="AX275" s="14" t="s">
        <v>84</v>
      </c>
      <c r="AY275" s="255" t="s">
        <v>128</v>
      </c>
    </row>
    <row r="276" s="2" customFormat="1" ht="24.15" customHeight="1">
      <c r="A276" s="39"/>
      <c r="B276" s="40"/>
      <c r="C276" s="220" t="s">
        <v>458</v>
      </c>
      <c r="D276" s="220" t="s">
        <v>131</v>
      </c>
      <c r="E276" s="221" t="s">
        <v>459</v>
      </c>
      <c r="F276" s="222" t="s">
        <v>460</v>
      </c>
      <c r="G276" s="223" t="s">
        <v>430</v>
      </c>
      <c r="H276" s="224">
        <v>20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41</v>
      </c>
      <c r="O276" s="92"/>
      <c r="P276" s="230">
        <f>O276*H276</f>
        <v>0</v>
      </c>
      <c r="Q276" s="230">
        <v>2.0000000000000002E-05</v>
      </c>
      <c r="R276" s="230">
        <f>Q276*H276</f>
        <v>0.00040000000000000002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142</v>
      </c>
      <c r="AT276" s="232" t="s">
        <v>131</v>
      </c>
      <c r="AU276" s="232" t="s">
        <v>86</v>
      </c>
      <c r="AY276" s="18" t="s">
        <v>128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84</v>
      </c>
      <c r="BK276" s="233">
        <f>ROUND(I276*H276,2)</f>
        <v>0</v>
      </c>
      <c r="BL276" s="18" t="s">
        <v>142</v>
      </c>
      <c r="BM276" s="232" t="s">
        <v>461</v>
      </c>
    </row>
    <row r="277" s="14" customFormat="1">
      <c r="A277" s="14"/>
      <c r="B277" s="245"/>
      <c r="C277" s="246"/>
      <c r="D277" s="236" t="s">
        <v>137</v>
      </c>
      <c r="E277" s="247" t="s">
        <v>1</v>
      </c>
      <c r="F277" s="248" t="s">
        <v>366</v>
      </c>
      <c r="G277" s="246"/>
      <c r="H277" s="249">
        <v>20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137</v>
      </c>
      <c r="AU277" s="255" t="s">
        <v>86</v>
      </c>
      <c r="AV277" s="14" t="s">
        <v>86</v>
      </c>
      <c r="AW277" s="14" t="s">
        <v>32</v>
      </c>
      <c r="AX277" s="14" t="s">
        <v>84</v>
      </c>
      <c r="AY277" s="255" t="s">
        <v>128</v>
      </c>
    </row>
    <row r="278" s="2" customFormat="1" ht="24.15" customHeight="1">
      <c r="A278" s="39"/>
      <c r="B278" s="40"/>
      <c r="C278" s="220" t="s">
        <v>462</v>
      </c>
      <c r="D278" s="220" t="s">
        <v>131</v>
      </c>
      <c r="E278" s="221" t="s">
        <v>463</v>
      </c>
      <c r="F278" s="222" t="s">
        <v>464</v>
      </c>
      <c r="G278" s="223" t="s">
        <v>430</v>
      </c>
      <c r="H278" s="224">
        <v>379.5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41</v>
      </c>
      <c r="O278" s="92"/>
      <c r="P278" s="230">
        <f>O278*H278</f>
        <v>0</v>
      </c>
      <c r="Q278" s="230">
        <v>8.0000000000000007E-05</v>
      </c>
      <c r="R278" s="230">
        <f>Q278*H278</f>
        <v>0.030360000000000002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142</v>
      </c>
      <c r="AT278" s="232" t="s">
        <v>131</v>
      </c>
      <c r="AU278" s="232" t="s">
        <v>86</v>
      </c>
      <c r="AY278" s="18" t="s">
        <v>128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84</v>
      </c>
      <c r="BK278" s="233">
        <f>ROUND(I278*H278,2)</f>
        <v>0</v>
      </c>
      <c r="BL278" s="18" t="s">
        <v>142</v>
      </c>
      <c r="BM278" s="232" t="s">
        <v>465</v>
      </c>
    </row>
    <row r="279" s="14" customFormat="1">
      <c r="A279" s="14"/>
      <c r="B279" s="245"/>
      <c r="C279" s="246"/>
      <c r="D279" s="236" t="s">
        <v>137</v>
      </c>
      <c r="E279" s="247" t="s">
        <v>1</v>
      </c>
      <c r="F279" s="248" t="s">
        <v>466</v>
      </c>
      <c r="G279" s="246"/>
      <c r="H279" s="249">
        <v>379.5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137</v>
      </c>
      <c r="AU279" s="255" t="s">
        <v>86</v>
      </c>
      <c r="AV279" s="14" t="s">
        <v>86</v>
      </c>
      <c r="AW279" s="14" t="s">
        <v>32</v>
      </c>
      <c r="AX279" s="14" t="s">
        <v>84</v>
      </c>
      <c r="AY279" s="255" t="s">
        <v>128</v>
      </c>
    </row>
    <row r="280" s="2" customFormat="1" ht="24.15" customHeight="1">
      <c r="A280" s="39"/>
      <c r="B280" s="40"/>
      <c r="C280" s="220" t="s">
        <v>467</v>
      </c>
      <c r="D280" s="220" t="s">
        <v>131</v>
      </c>
      <c r="E280" s="221" t="s">
        <v>468</v>
      </c>
      <c r="F280" s="222" t="s">
        <v>469</v>
      </c>
      <c r="G280" s="223" t="s">
        <v>328</v>
      </c>
      <c r="H280" s="224">
        <v>5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0.082000000000000003</v>
      </c>
      <c r="T280" s="231">
        <f>S280*H280</f>
        <v>0.41000000000000003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142</v>
      </c>
      <c r="AT280" s="232" t="s">
        <v>131</v>
      </c>
      <c r="AU280" s="232" t="s">
        <v>86</v>
      </c>
      <c r="AY280" s="18" t="s">
        <v>128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142</v>
      </c>
      <c r="BM280" s="232" t="s">
        <v>470</v>
      </c>
    </row>
    <row r="281" s="13" customFormat="1">
      <c r="A281" s="13"/>
      <c r="B281" s="234"/>
      <c r="C281" s="235"/>
      <c r="D281" s="236" t="s">
        <v>137</v>
      </c>
      <c r="E281" s="237" t="s">
        <v>1</v>
      </c>
      <c r="F281" s="238" t="s">
        <v>471</v>
      </c>
      <c r="G281" s="235"/>
      <c r="H281" s="237" t="s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137</v>
      </c>
      <c r="AU281" s="244" t="s">
        <v>86</v>
      </c>
      <c r="AV281" s="13" t="s">
        <v>84</v>
      </c>
      <c r="AW281" s="13" t="s">
        <v>32</v>
      </c>
      <c r="AX281" s="13" t="s">
        <v>76</v>
      </c>
      <c r="AY281" s="244" t="s">
        <v>128</v>
      </c>
    </row>
    <row r="282" s="14" customFormat="1">
      <c r="A282" s="14"/>
      <c r="B282" s="245"/>
      <c r="C282" s="246"/>
      <c r="D282" s="236" t="s">
        <v>137</v>
      </c>
      <c r="E282" s="247" t="s">
        <v>1</v>
      </c>
      <c r="F282" s="248" t="s">
        <v>127</v>
      </c>
      <c r="G282" s="246"/>
      <c r="H282" s="249">
        <v>5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137</v>
      </c>
      <c r="AU282" s="255" t="s">
        <v>86</v>
      </c>
      <c r="AV282" s="14" t="s">
        <v>86</v>
      </c>
      <c r="AW282" s="14" t="s">
        <v>32</v>
      </c>
      <c r="AX282" s="14" t="s">
        <v>84</v>
      </c>
      <c r="AY282" s="255" t="s">
        <v>128</v>
      </c>
    </row>
    <row r="283" s="2" customFormat="1" ht="24.15" customHeight="1">
      <c r="A283" s="39"/>
      <c r="B283" s="40"/>
      <c r="C283" s="220" t="s">
        <v>472</v>
      </c>
      <c r="D283" s="220" t="s">
        <v>131</v>
      </c>
      <c r="E283" s="221" t="s">
        <v>473</v>
      </c>
      <c r="F283" s="222" t="s">
        <v>474</v>
      </c>
      <c r="G283" s="223" t="s">
        <v>328</v>
      </c>
      <c r="H283" s="224">
        <v>1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41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0.0040000000000000001</v>
      </c>
      <c r="T283" s="231">
        <f>S283*H283</f>
        <v>0.0040000000000000001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142</v>
      </c>
      <c r="AT283" s="232" t="s">
        <v>131</v>
      </c>
      <c r="AU283" s="232" t="s">
        <v>86</v>
      </c>
      <c r="AY283" s="18" t="s">
        <v>128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84</v>
      </c>
      <c r="BK283" s="233">
        <f>ROUND(I283*H283,2)</f>
        <v>0</v>
      </c>
      <c r="BL283" s="18" t="s">
        <v>142</v>
      </c>
      <c r="BM283" s="232" t="s">
        <v>475</v>
      </c>
    </row>
    <row r="284" s="13" customFormat="1">
      <c r="A284" s="13"/>
      <c r="B284" s="234"/>
      <c r="C284" s="235"/>
      <c r="D284" s="236" t="s">
        <v>137</v>
      </c>
      <c r="E284" s="237" t="s">
        <v>1</v>
      </c>
      <c r="F284" s="238" t="s">
        <v>471</v>
      </c>
      <c r="G284" s="235"/>
      <c r="H284" s="237" t="s">
        <v>1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137</v>
      </c>
      <c r="AU284" s="244" t="s">
        <v>86</v>
      </c>
      <c r="AV284" s="13" t="s">
        <v>84</v>
      </c>
      <c r="AW284" s="13" t="s">
        <v>32</v>
      </c>
      <c r="AX284" s="13" t="s">
        <v>76</v>
      </c>
      <c r="AY284" s="244" t="s">
        <v>128</v>
      </c>
    </row>
    <row r="285" s="14" customFormat="1">
      <c r="A285" s="14"/>
      <c r="B285" s="245"/>
      <c r="C285" s="246"/>
      <c r="D285" s="236" t="s">
        <v>137</v>
      </c>
      <c r="E285" s="247" t="s">
        <v>1</v>
      </c>
      <c r="F285" s="248" t="s">
        <v>84</v>
      </c>
      <c r="G285" s="246"/>
      <c r="H285" s="249">
        <v>1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128</v>
      </c>
    </row>
    <row r="286" s="2" customFormat="1" ht="24.15" customHeight="1">
      <c r="A286" s="39"/>
      <c r="B286" s="40"/>
      <c r="C286" s="220" t="s">
        <v>476</v>
      </c>
      <c r="D286" s="220" t="s">
        <v>131</v>
      </c>
      <c r="E286" s="221" t="s">
        <v>477</v>
      </c>
      <c r="F286" s="222" t="s">
        <v>478</v>
      </c>
      <c r="G286" s="223" t="s">
        <v>430</v>
      </c>
      <c r="H286" s="224">
        <v>670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41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142</v>
      </c>
      <c r="AT286" s="232" t="s">
        <v>131</v>
      </c>
      <c r="AU286" s="232" t="s">
        <v>86</v>
      </c>
      <c r="AY286" s="18" t="s">
        <v>128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84</v>
      </c>
      <c r="BK286" s="233">
        <f>ROUND(I286*H286,2)</f>
        <v>0</v>
      </c>
      <c r="BL286" s="18" t="s">
        <v>142</v>
      </c>
      <c r="BM286" s="232" t="s">
        <v>479</v>
      </c>
    </row>
    <row r="287" s="14" customFormat="1">
      <c r="A287" s="14"/>
      <c r="B287" s="245"/>
      <c r="C287" s="246"/>
      <c r="D287" s="236" t="s">
        <v>137</v>
      </c>
      <c r="E287" s="247" t="s">
        <v>1</v>
      </c>
      <c r="F287" s="248" t="s">
        <v>435</v>
      </c>
      <c r="G287" s="246"/>
      <c r="H287" s="249">
        <v>670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137</v>
      </c>
      <c r="AU287" s="255" t="s">
        <v>86</v>
      </c>
      <c r="AV287" s="14" t="s">
        <v>86</v>
      </c>
      <c r="AW287" s="14" t="s">
        <v>32</v>
      </c>
      <c r="AX287" s="14" t="s">
        <v>84</v>
      </c>
      <c r="AY287" s="255" t="s">
        <v>128</v>
      </c>
    </row>
    <row r="288" s="2" customFormat="1" ht="21.75" customHeight="1">
      <c r="A288" s="39"/>
      <c r="B288" s="40"/>
      <c r="C288" s="220" t="s">
        <v>153</v>
      </c>
      <c r="D288" s="220" t="s">
        <v>131</v>
      </c>
      <c r="E288" s="221" t="s">
        <v>480</v>
      </c>
      <c r="F288" s="222" t="s">
        <v>481</v>
      </c>
      <c r="G288" s="223" t="s">
        <v>430</v>
      </c>
      <c r="H288" s="224">
        <v>420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41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142</v>
      </c>
      <c r="AT288" s="232" t="s">
        <v>131</v>
      </c>
      <c r="AU288" s="232" t="s">
        <v>86</v>
      </c>
      <c r="AY288" s="18" t="s">
        <v>128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142</v>
      </c>
      <c r="BM288" s="232" t="s">
        <v>482</v>
      </c>
    </row>
    <row r="289" s="14" customFormat="1">
      <c r="A289" s="14"/>
      <c r="B289" s="245"/>
      <c r="C289" s="246"/>
      <c r="D289" s="236" t="s">
        <v>137</v>
      </c>
      <c r="E289" s="247" t="s">
        <v>1</v>
      </c>
      <c r="F289" s="248" t="s">
        <v>433</v>
      </c>
      <c r="G289" s="246"/>
      <c r="H289" s="249">
        <v>420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137</v>
      </c>
      <c r="AU289" s="255" t="s">
        <v>86</v>
      </c>
      <c r="AV289" s="14" t="s">
        <v>86</v>
      </c>
      <c r="AW289" s="14" t="s">
        <v>32</v>
      </c>
      <c r="AX289" s="14" t="s">
        <v>84</v>
      </c>
      <c r="AY289" s="255" t="s">
        <v>128</v>
      </c>
    </row>
    <row r="290" s="2" customFormat="1" ht="24.15" customHeight="1">
      <c r="A290" s="39"/>
      <c r="B290" s="40"/>
      <c r="C290" s="220" t="s">
        <v>483</v>
      </c>
      <c r="D290" s="220" t="s">
        <v>131</v>
      </c>
      <c r="E290" s="221" t="s">
        <v>484</v>
      </c>
      <c r="F290" s="222" t="s">
        <v>485</v>
      </c>
      <c r="G290" s="223" t="s">
        <v>322</v>
      </c>
      <c r="H290" s="224">
        <v>215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41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142</v>
      </c>
      <c r="AT290" s="232" t="s">
        <v>131</v>
      </c>
      <c r="AU290" s="232" t="s">
        <v>86</v>
      </c>
      <c r="AY290" s="18" t="s">
        <v>128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142</v>
      </c>
      <c r="BM290" s="232" t="s">
        <v>486</v>
      </c>
    </row>
    <row r="291" s="14" customFormat="1">
      <c r="A291" s="14"/>
      <c r="B291" s="245"/>
      <c r="C291" s="246"/>
      <c r="D291" s="236" t="s">
        <v>137</v>
      </c>
      <c r="E291" s="247" t="s">
        <v>1</v>
      </c>
      <c r="F291" s="248" t="s">
        <v>350</v>
      </c>
      <c r="G291" s="246"/>
      <c r="H291" s="249">
        <v>215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137</v>
      </c>
      <c r="AU291" s="255" t="s">
        <v>86</v>
      </c>
      <c r="AV291" s="14" t="s">
        <v>86</v>
      </c>
      <c r="AW291" s="14" t="s">
        <v>32</v>
      </c>
      <c r="AX291" s="14" t="s">
        <v>84</v>
      </c>
      <c r="AY291" s="255" t="s">
        <v>128</v>
      </c>
    </row>
    <row r="292" s="2" customFormat="1" ht="24.15" customHeight="1">
      <c r="A292" s="39"/>
      <c r="B292" s="40"/>
      <c r="C292" s="220" t="s">
        <v>487</v>
      </c>
      <c r="D292" s="220" t="s">
        <v>131</v>
      </c>
      <c r="E292" s="221" t="s">
        <v>488</v>
      </c>
      <c r="F292" s="222" t="s">
        <v>489</v>
      </c>
      <c r="G292" s="223" t="s">
        <v>322</v>
      </c>
      <c r="H292" s="224">
        <v>400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41</v>
      </c>
      <c r="O292" s="92"/>
      <c r="P292" s="230">
        <f>O292*H292</f>
        <v>0</v>
      </c>
      <c r="Q292" s="230">
        <v>0</v>
      </c>
      <c r="R292" s="230">
        <f>Q292*H292</f>
        <v>0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142</v>
      </c>
      <c r="AT292" s="232" t="s">
        <v>131</v>
      </c>
      <c r="AU292" s="232" t="s">
        <v>86</v>
      </c>
      <c r="AY292" s="18" t="s">
        <v>128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84</v>
      </c>
      <c r="BK292" s="233">
        <f>ROUND(I292*H292,2)</f>
        <v>0</v>
      </c>
      <c r="BL292" s="18" t="s">
        <v>142</v>
      </c>
      <c r="BM292" s="232" t="s">
        <v>490</v>
      </c>
    </row>
    <row r="293" s="13" customFormat="1">
      <c r="A293" s="13"/>
      <c r="B293" s="234"/>
      <c r="C293" s="235"/>
      <c r="D293" s="236" t="s">
        <v>137</v>
      </c>
      <c r="E293" s="237" t="s">
        <v>1</v>
      </c>
      <c r="F293" s="238" t="s">
        <v>491</v>
      </c>
      <c r="G293" s="235"/>
      <c r="H293" s="237" t="s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137</v>
      </c>
      <c r="AU293" s="244" t="s">
        <v>86</v>
      </c>
      <c r="AV293" s="13" t="s">
        <v>84</v>
      </c>
      <c r="AW293" s="13" t="s">
        <v>32</v>
      </c>
      <c r="AX293" s="13" t="s">
        <v>76</v>
      </c>
      <c r="AY293" s="244" t="s">
        <v>128</v>
      </c>
    </row>
    <row r="294" s="14" customFormat="1">
      <c r="A294" s="14"/>
      <c r="B294" s="245"/>
      <c r="C294" s="246"/>
      <c r="D294" s="236" t="s">
        <v>137</v>
      </c>
      <c r="E294" s="247" t="s">
        <v>1</v>
      </c>
      <c r="F294" s="248" t="s">
        <v>492</v>
      </c>
      <c r="G294" s="246"/>
      <c r="H294" s="249">
        <v>400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137</v>
      </c>
      <c r="AU294" s="255" t="s">
        <v>86</v>
      </c>
      <c r="AV294" s="14" t="s">
        <v>86</v>
      </c>
      <c r="AW294" s="14" t="s">
        <v>32</v>
      </c>
      <c r="AX294" s="14" t="s">
        <v>84</v>
      </c>
      <c r="AY294" s="255" t="s">
        <v>128</v>
      </c>
    </row>
    <row r="295" s="2" customFormat="1" ht="24.15" customHeight="1">
      <c r="A295" s="39"/>
      <c r="B295" s="40"/>
      <c r="C295" s="220" t="s">
        <v>493</v>
      </c>
      <c r="D295" s="220" t="s">
        <v>131</v>
      </c>
      <c r="E295" s="221" t="s">
        <v>494</v>
      </c>
      <c r="F295" s="222" t="s">
        <v>495</v>
      </c>
      <c r="G295" s="223" t="s">
        <v>322</v>
      </c>
      <c r="H295" s="224">
        <v>160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41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142</v>
      </c>
      <c r="AT295" s="232" t="s">
        <v>131</v>
      </c>
      <c r="AU295" s="232" t="s">
        <v>86</v>
      </c>
      <c r="AY295" s="18" t="s">
        <v>128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84</v>
      </c>
      <c r="BK295" s="233">
        <f>ROUND(I295*H295,2)</f>
        <v>0</v>
      </c>
      <c r="BL295" s="18" t="s">
        <v>142</v>
      </c>
      <c r="BM295" s="232" t="s">
        <v>496</v>
      </c>
    </row>
    <row r="296" s="14" customFormat="1">
      <c r="A296" s="14"/>
      <c r="B296" s="245"/>
      <c r="C296" s="246"/>
      <c r="D296" s="236" t="s">
        <v>137</v>
      </c>
      <c r="E296" s="247" t="s">
        <v>1</v>
      </c>
      <c r="F296" s="248" t="s">
        <v>370</v>
      </c>
      <c r="G296" s="246"/>
      <c r="H296" s="249">
        <v>160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137</v>
      </c>
      <c r="AU296" s="255" t="s">
        <v>86</v>
      </c>
      <c r="AV296" s="14" t="s">
        <v>86</v>
      </c>
      <c r="AW296" s="14" t="s">
        <v>32</v>
      </c>
      <c r="AX296" s="14" t="s">
        <v>84</v>
      </c>
      <c r="AY296" s="255" t="s">
        <v>128</v>
      </c>
    </row>
    <row r="297" s="12" customFormat="1" ht="22.8" customHeight="1">
      <c r="A297" s="12"/>
      <c r="B297" s="204"/>
      <c r="C297" s="205"/>
      <c r="D297" s="206" t="s">
        <v>75</v>
      </c>
      <c r="E297" s="218" t="s">
        <v>86</v>
      </c>
      <c r="F297" s="218" t="s">
        <v>497</v>
      </c>
      <c r="G297" s="205"/>
      <c r="H297" s="205"/>
      <c r="I297" s="208"/>
      <c r="J297" s="219">
        <f>BK297</f>
        <v>0</v>
      </c>
      <c r="K297" s="205"/>
      <c r="L297" s="210"/>
      <c r="M297" s="211"/>
      <c r="N297" s="212"/>
      <c r="O297" s="212"/>
      <c r="P297" s="213">
        <f>SUM(P298:P310)</f>
        <v>0</v>
      </c>
      <c r="Q297" s="212"/>
      <c r="R297" s="213">
        <f>SUM(R298:R310)</f>
        <v>0.019656</v>
      </c>
      <c r="S297" s="212"/>
      <c r="T297" s="214">
        <f>SUM(T298:T310)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5" t="s">
        <v>84</v>
      </c>
      <c r="AT297" s="216" t="s">
        <v>75</v>
      </c>
      <c r="AU297" s="216" t="s">
        <v>84</v>
      </c>
      <c r="AY297" s="215" t="s">
        <v>128</v>
      </c>
      <c r="BK297" s="217">
        <f>SUM(BK298:BK310)</f>
        <v>0</v>
      </c>
    </row>
    <row r="298" s="2" customFormat="1" ht="24.15" customHeight="1">
      <c r="A298" s="39"/>
      <c r="B298" s="40"/>
      <c r="C298" s="220" t="s">
        <v>498</v>
      </c>
      <c r="D298" s="220" t="s">
        <v>131</v>
      </c>
      <c r="E298" s="221" t="s">
        <v>499</v>
      </c>
      <c r="F298" s="222" t="s">
        <v>500</v>
      </c>
      <c r="G298" s="223" t="s">
        <v>430</v>
      </c>
      <c r="H298" s="224">
        <v>24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41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142</v>
      </c>
      <c r="AT298" s="232" t="s">
        <v>131</v>
      </c>
      <c r="AU298" s="232" t="s">
        <v>86</v>
      </c>
      <c r="AY298" s="18" t="s">
        <v>128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84</v>
      </c>
      <c r="BK298" s="233">
        <f>ROUND(I298*H298,2)</f>
        <v>0</v>
      </c>
      <c r="BL298" s="18" t="s">
        <v>142</v>
      </c>
      <c r="BM298" s="232" t="s">
        <v>501</v>
      </c>
    </row>
    <row r="299" s="13" customFormat="1">
      <c r="A299" s="13"/>
      <c r="B299" s="234"/>
      <c r="C299" s="235"/>
      <c r="D299" s="236" t="s">
        <v>137</v>
      </c>
      <c r="E299" s="237" t="s">
        <v>1</v>
      </c>
      <c r="F299" s="238" t="s">
        <v>502</v>
      </c>
      <c r="G299" s="235"/>
      <c r="H299" s="237" t="s">
        <v>1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137</v>
      </c>
      <c r="AU299" s="244" t="s">
        <v>86</v>
      </c>
      <c r="AV299" s="13" t="s">
        <v>84</v>
      </c>
      <c r="AW299" s="13" t="s">
        <v>32</v>
      </c>
      <c r="AX299" s="13" t="s">
        <v>76</v>
      </c>
      <c r="AY299" s="244" t="s">
        <v>128</v>
      </c>
    </row>
    <row r="300" s="13" customFormat="1">
      <c r="A300" s="13"/>
      <c r="B300" s="234"/>
      <c r="C300" s="235"/>
      <c r="D300" s="236" t="s">
        <v>137</v>
      </c>
      <c r="E300" s="237" t="s">
        <v>1</v>
      </c>
      <c r="F300" s="238" t="s">
        <v>503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137</v>
      </c>
      <c r="AU300" s="244" t="s">
        <v>86</v>
      </c>
      <c r="AV300" s="13" t="s">
        <v>84</v>
      </c>
      <c r="AW300" s="13" t="s">
        <v>32</v>
      </c>
      <c r="AX300" s="13" t="s">
        <v>76</v>
      </c>
      <c r="AY300" s="244" t="s">
        <v>128</v>
      </c>
    </row>
    <row r="301" s="14" customFormat="1">
      <c r="A301" s="14"/>
      <c r="B301" s="245"/>
      <c r="C301" s="246"/>
      <c r="D301" s="236" t="s">
        <v>137</v>
      </c>
      <c r="E301" s="247" t="s">
        <v>1</v>
      </c>
      <c r="F301" s="248" t="s">
        <v>366</v>
      </c>
      <c r="G301" s="246"/>
      <c r="H301" s="249">
        <v>20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137</v>
      </c>
      <c r="AU301" s="255" t="s">
        <v>86</v>
      </c>
      <c r="AV301" s="14" t="s">
        <v>86</v>
      </c>
      <c r="AW301" s="14" t="s">
        <v>32</v>
      </c>
      <c r="AX301" s="14" t="s">
        <v>76</v>
      </c>
      <c r="AY301" s="255" t="s">
        <v>128</v>
      </c>
    </row>
    <row r="302" s="13" customFormat="1">
      <c r="A302" s="13"/>
      <c r="B302" s="234"/>
      <c r="C302" s="235"/>
      <c r="D302" s="236" t="s">
        <v>137</v>
      </c>
      <c r="E302" s="237" t="s">
        <v>1</v>
      </c>
      <c r="F302" s="238" t="s">
        <v>504</v>
      </c>
      <c r="G302" s="235"/>
      <c r="H302" s="237" t="s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137</v>
      </c>
      <c r="AU302" s="244" t="s">
        <v>86</v>
      </c>
      <c r="AV302" s="13" t="s">
        <v>84</v>
      </c>
      <c r="AW302" s="13" t="s">
        <v>32</v>
      </c>
      <c r="AX302" s="13" t="s">
        <v>76</v>
      </c>
      <c r="AY302" s="244" t="s">
        <v>128</v>
      </c>
    </row>
    <row r="303" s="14" customFormat="1">
      <c r="A303" s="14"/>
      <c r="B303" s="245"/>
      <c r="C303" s="246"/>
      <c r="D303" s="236" t="s">
        <v>137</v>
      </c>
      <c r="E303" s="247" t="s">
        <v>1</v>
      </c>
      <c r="F303" s="248" t="s">
        <v>142</v>
      </c>
      <c r="G303" s="246"/>
      <c r="H303" s="249">
        <v>4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137</v>
      </c>
      <c r="AU303" s="255" t="s">
        <v>86</v>
      </c>
      <c r="AV303" s="14" t="s">
        <v>86</v>
      </c>
      <c r="AW303" s="14" t="s">
        <v>32</v>
      </c>
      <c r="AX303" s="14" t="s">
        <v>76</v>
      </c>
      <c r="AY303" s="255" t="s">
        <v>128</v>
      </c>
    </row>
    <row r="304" s="15" customFormat="1">
      <c r="A304" s="15"/>
      <c r="B304" s="259"/>
      <c r="C304" s="260"/>
      <c r="D304" s="236" t="s">
        <v>137</v>
      </c>
      <c r="E304" s="261" t="s">
        <v>1</v>
      </c>
      <c r="F304" s="262" t="s">
        <v>263</v>
      </c>
      <c r="G304" s="260"/>
      <c r="H304" s="263">
        <v>24</v>
      </c>
      <c r="I304" s="264"/>
      <c r="J304" s="260"/>
      <c r="K304" s="260"/>
      <c r="L304" s="265"/>
      <c r="M304" s="266"/>
      <c r="N304" s="267"/>
      <c r="O304" s="267"/>
      <c r="P304" s="267"/>
      <c r="Q304" s="267"/>
      <c r="R304" s="267"/>
      <c r="S304" s="267"/>
      <c r="T304" s="268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9" t="s">
        <v>137</v>
      </c>
      <c r="AU304" s="269" t="s">
        <v>86</v>
      </c>
      <c r="AV304" s="15" t="s">
        <v>142</v>
      </c>
      <c r="AW304" s="15" t="s">
        <v>32</v>
      </c>
      <c r="AX304" s="15" t="s">
        <v>84</v>
      </c>
      <c r="AY304" s="269" t="s">
        <v>128</v>
      </c>
    </row>
    <row r="305" s="2" customFormat="1" ht="24.15" customHeight="1">
      <c r="A305" s="39"/>
      <c r="B305" s="40"/>
      <c r="C305" s="270" t="s">
        <v>411</v>
      </c>
      <c r="D305" s="270" t="s">
        <v>302</v>
      </c>
      <c r="E305" s="271" t="s">
        <v>505</v>
      </c>
      <c r="F305" s="272" t="s">
        <v>506</v>
      </c>
      <c r="G305" s="273" t="s">
        <v>430</v>
      </c>
      <c r="H305" s="274">
        <v>25.199999999999999</v>
      </c>
      <c r="I305" s="275"/>
      <c r="J305" s="276">
        <f>ROUND(I305*H305,2)</f>
        <v>0</v>
      </c>
      <c r="K305" s="277"/>
      <c r="L305" s="278"/>
      <c r="M305" s="279" t="s">
        <v>1</v>
      </c>
      <c r="N305" s="280" t="s">
        <v>41</v>
      </c>
      <c r="O305" s="92"/>
      <c r="P305" s="230">
        <f>O305*H305</f>
        <v>0</v>
      </c>
      <c r="Q305" s="230">
        <v>0.00077999999999999999</v>
      </c>
      <c r="R305" s="230">
        <f>Q305*H305</f>
        <v>0.019656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174</v>
      </c>
      <c r="AT305" s="232" t="s">
        <v>302</v>
      </c>
      <c r="AU305" s="232" t="s">
        <v>86</v>
      </c>
      <c r="AY305" s="18" t="s">
        <v>128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84</v>
      </c>
      <c r="BK305" s="233">
        <f>ROUND(I305*H305,2)</f>
        <v>0</v>
      </c>
      <c r="BL305" s="18" t="s">
        <v>142</v>
      </c>
      <c r="BM305" s="232" t="s">
        <v>507</v>
      </c>
    </row>
    <row r="306" s="14" customFormat="1">
      <c r="A306" s="14"/>
      <c r="B306" s="245"/>
      <c r="C306" s="246"/>
      <c r="D306" s="236" t="s">
        <v>137</v>
      </c>
      <c r="E306" s="247" t="s">
        <v>1</v>
      </c>
      <c r="F306" s="248" t="s">
        <v>508</v>
      </c>
      <c r="G306" s="246"/>
      <c r="H306" s="249">
        <v>24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137</v>
      </c>
      <c r="AU306" s="255" t="s">
        <v>86</v>
      </c>
      <c r="AV306" s="14" t="s">
        <v>86</v>
      </c>
      <c r="AW306" s="14" t="s">
        <v>32</v>
      </c>
      <c r="AX306" s="14" t="s">
        <v>84</v>
      </c>
      <c r="AY306" s="255" t="s">
        <v>128</v>
      </c>
    </row>
    <row r="307" s="14" customFormat="1">
      <c r="A307" s="14"/>
      <c r="B307" s="245"/>
      <c r="C307" s="246"/>
      <c r="D307" s="236" t="s">
        <v>137</v>
      </c>
      <c r="E307" s="246"/>
      <c r="F307" s="248" t="s">
        <v>509</v>
      </c>
      <c r="G307" s="246"/>
      <c r="H307" s="249">
        <v>25.199999999999999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137</v>
      </c>
      <c r="AU307" s="255" t="s">
        <v>86</v>
      </c>
      <c r="AV307" s="14" t="s">
        <v>86</v>
      </c>
      <c r="AW307" s="14" t="s">
        <v>4</v>
      </c>
      <c r="AX307" s="14" t="s">
        <v>84</v>
      </c>
      <c r="AY307" s="255" t="s">
        <v>128</v>
      </c>
    </row>
    <row r="308" s="2" customFormat="1" ht="21.75" customHeight="1">
      <c r="A308" s="39"/>
      <c r="B308" s="40"/>
      <c r="C308" s="220" t="s">
        <v>510</v>
      </c>
      <c r="D308" s="220" t="s">
        <v>131</v>
      </c>
      <c r="E308" s="221" t="s">
        <v>511</v>
      </c>
      <c r="F308" s="222" t="s">
        <v>512</v>
      </c>
      <c r="G308" s="223" t="s">
        <v>253</v>
      </c>
      <c r="H308" s="224">
        <v>2.04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41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142</v>
      </c>
      <c r="AT308" s="232" t="s">
        <v>131</v>
      </c>
      <c r="AU308" s="232" t="s">
        <v>86</v>
      </c>
      <c r="AY308" s="18" t="s">
        <v>128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84</v>
      </c>
      <c r="BK308" s="233">
        <f>ROUND(I308*H308,2)</f>
        <v>0</v>
      </c>
      <c r="BL308" s="18" t="s">
        <v>142</v>
      </c>
      <c r="BM308" s="232" t="s">
        <v>513</v>
      </c>
    </row>
    <row r="309" s="13" customFormat="1">
      <c r="A309" s="13"/>
      <c r="B309" s="234"/>
      <c r="C309" s="235"/>
      <c r="D309" s="236" t="s">
        <v>137</v>
      </c>
      <c r="E309" s="237" t="s">
        <v>1</v>
      </c>
      <c r="F309" s="238" t="s">
        <v>514</v>
      </c>
      <c r="G309" s="235"/>
      <c r="H309" s="237" t="s">
        <v>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137</v>
      </c>
      <c r="AU309" s="244" t="s">
        <v>86</v>
      </c>
      <c r="AV309" s="13" t="s">
        <v>84</v>
      </c>
      <c r="AW309" s="13" t="s">
        <v>32</v>
      </c>
      <c r="AX309" s="13" t="s">
        <v>76</v>
      </c>
      <c r="AY309" s="244" t="s">
        <v>128</v>
      </c>
    </row>
    <row r="310" s="14" customFormat="1">
      <c r="A310" s="14"/>
      <c r="B310" s="245"/>
      <c r="C310" s="246"/>
      <c r="D310" s="236" t="s">
        <v>137</v>
      </c>
      <c r="E310" s="247" t="s">
        <v>1</v>
      </c>
      <c r="F310" s="248" t="s">
        <v>282</v>
      </c>
      <c r="G310" s="246"/>
      <c r="H310" s="249">
        <v>2.04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137</v>
      </c>
      <c r="AU310" s="255" t="s">
        <v>86</v>
      </c>
      <c r="AV310" s="14" t="s">
        <v>86</v>
      </c>
      <c r="AW310" s="14" t="s">
        <v>32</v>
      </c>
      <c r="AX310" s="14" t="s">
        <v>84</v>
      </c>
      <c r="AY310" s="255" t="s">
        <v>128</v>
      </c>
    </row>
    <row r="311" s="12" customFormat="1" ht="22.8" customHeight="1">
      <c r="A311" s="12"/>
      <c r="B311" s="204"/>
      <c r="C311" s="205"/>
      <c r="D311" s="206" t="s">
        <v>75</v>
      </c>
      <c r="E311" s="218" t="s">
        <v>7</v>
      </c>
      <c r="F311" s="218" t="s">
        <v>515</v>
      </c>
      <c r="G311" s="205"/>
      <c r="H311" s="205"/>
      <c r="I311" s="208"/>
      <c r="J311" s="219">
        <f>BK311</f>
        <v>0</v>
      </c>
      <c r="K311" s="205"/>
      <c r="L311" s="210"/>
      <c r="M311" s="211"/>
      <c r="N311" s="212"/>
      <c r="O311" s="212"/>
      <c r="P311" s="213">
        <f>SUM(P312:P328)</f>
        <v>0</v>
      </c>
      <c r="Q311" s="212"/>
      <c r="R311" s="213">
        <f>SUM(R312:R328)</f>
        <v>69.17722676999999</v>
      </c>
      <c r="S311" s="212"/>
      <c r="T311" s="214">
        <f>SUM(T312:T328)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5" t="s">
        <v>84</v>
      </c>
      <c r="AT311" s="216" t="s">
        <v>75</v>
      </c>
      <c r="AU311" s="216" t="s">
        <v>84</v>
      </c>
      <c r="AY311" s="215" t="s">
        <v>128</v>
      </c>
      <c r="BK311" s="217">
        <f>SUM(BK312:BK328)</f>
        <v>0</v>
      </c>
    </row>
    <row r="312" s="2" customFormat="1" ht="24.15" customHeight="1">
      <c r="A312" s="39"/>
      <c r="B312" s="40"/>
      <c r="C312" s="220" t="s">
        <v>516</v>
      </c>
      <c r="D312" s="220" t="s">
        <v>131</v>
      </c>
      <c r="E312" s="221" t="s">
        <v>517</v>
      </c>
      <c r="F312" s="222" t="s">
        <v>518</v>
      </c>
      <c r="G312" s="223" t="s">
        <v>322</v>
      </c>
      <c r="H312" s="224">
        <v>2052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41</v>
      </c>
      <c r="O312" s="92"/>
      <c r="P312" s="230">
        <f>O312*H312</f>
        <v>0</v>
      </c>
      <c r="Q312" s="230">
        <v>0.00013999999999999999</v>
      </c>
      <c r="R312" s="230">
        <f>Q312*H312</f>
        <v>0.28727999999999998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142</v>
      </c>
      <c r="AT312" s="232" t="s">
        <v>131</v>
      </c>
      <c r="AU312" s="232" t="s">
        <v>86</v>
      </c>
      <c r="AY312" s="18" t="s">
        <v>128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84</v>
      </c>
      <c r="BK312" s="233">
        <f>ROUND(I312*H312,2)</f>
        <v>0</v>
      </c>
      <c r="BL312" s="18" t="s">
        <v>142</v>
      </c>
      <c r="BM312" s="232" t="s">
        <v>519</v>
      </c>
    </row>
    <row r="313" s="14" customFormat="1">
      <c r="A313" s="14"/>
      <c r="B313" s="245"/>
      <c r="C313" s="246"/>
      <c r="D313" s="236" t="s">
        <v>137</v>
      </c>
      <c r="E313" s="247" t="s">
        <v>1</v>
      </c>
      <c r="F313" s="248" t="s">
        <v>324</v>
      </c>
      <c r="G313" s="246"/>
      <c r="H313" s="249">
        <v>2052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137</v>
      </c>
      <c r="AU313" s="255" t="s">
        <v>86</v>
      </c>
      <c r="AV313" s="14" t="s">
        <v>86</v>
      </c>
      <c r="AW313" s="14" t="s">
        <v>32</v>
      </c>
      <c r="AX313" s="14" t="s">
        <v>84</v>
      </c>
      <c r="AY313" s="255" t="s">
        <v>128</v>
      </c>
    </row>
    <row r="314" s="2" customFormat="1" ht="16.5" customHeight="1">
      <c r="A314" s="39"/>
      <c r="B314" s="40"/>
      <c r="C314" s="270" t="s">
        <v>520</v>
      </c>
      <c r="D314" s="270" t="s">
        <v>302</v>
      </c>
      <c r="E314" s="271" t="s">
        <v>521</v>
      </c>
      <c r="F314" s="272" t="s">
        <v>522</v>
      </c>
      <c r="G314" s="273" t="s">
        <v>322</v>
      </c>
      <c r="H314" s="274">
        <v>2154.5999999999999</v>
      </c>
      <c r="I314" s="275"/>
      <c r="J314" s="276">
        <f>ROUND(I314*H314,2)</f>
        <v>0</v>
      </c>
      <c r="K314" s="277"/>
      <c r="L314" s="278"/>
      <c r="M314" s="279" t="s">
        <v>1</v>
      </c>
      <c r="N314" s="280" t="s">
        <v>41</v>
      </c>
      <c r="O314" s="92"/>
      <c r="P314" s="230">
        <f>O314*H314</f>
        <v>0</v>
      </c>
      <c r="Q314" s="230">
        <v>0.00040000000000000002</v>
      </c>
      <c r="R314" s="230">
        <f>Q314*H314</f>
        <v>0.86184000000000005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174</v>
      </c>
      <c r="AT314" s="232" t="s">
        <v>302</v>
      </c>
      <c r="AU314" s="232" t="s">
        <v>86</v>
      </c>
      <c r="AY314" s="18" t="s">
        <v>128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84</v>
      </c>
      <c r="BK314" s="233">
        <f>ROUND(I314*H314,2)</f>
        <v>0</v>
      </c>
      <c r="BL314" s="18" t="s">
        <v>142</v>
      </c>
      <c r="BM314" s="232" t="s">
        <v>523</v>
      </c>
    </row>
    <row r="315" s="14" customFormat="1">
      <c r="A315" s="14"/>
      <c r="B315" s="245"/>
      <c r="C315" s="246"/>
      <c r="D315" s="236" t="s">
        <v>137</v>
      </c>
      <c r="E315" s="247" t="s">
        <v>1</v>
      </c>
      <c r="F315" s="248" t="s">
        <v>524</v>
      </c>
      <c r="G315" s="246"/>
      <c r="H315" s="249">
        <v>2052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137</v>
      </c>
      <c r="AU315" s="255" t="s">
        <v>86</v>
      </c>
      <c r="AV315" s="14" t="s">
        <v>86</v>
      </c>
      <c r="AW315" s="14" t="s">
        <v>32</v>
      </c>
      <c r="AX315" s="14" t="s">
        <v>84</v>
      </c>
      <c r="AY315" s="255" t="s">
        <v>128</v>
      </c>
    </row>
    <row r="316" s="14" customFormat="1">
      <c r="A316" s="14"/>
      <c r="B316" s="245"/>
      <c r="C316" s="246"/>
      <c r="D316" s="236" t="s">
        <v>137</v>
      </c>
      <c r="E316" s="246"/>
      <c r="F316" s="248" t="s">
        <v>525</v>
      </c>
      <c r="G316" s="246"/>
      <c r="H316" s="249">
        <v>2154.5999999999999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137</v>
      </c>
      <c r="AU316" s="255" t="s">
        <v>86</v>
      </c>
      <c r="AV316" s="14" t="s">
        <v>86</v>
      </c>
      <c r="AW316" s="14" t="s">
        <v>4</v>
      </c>
      <c r="AX316" s="14" t="s">
        <v>84</v>
      </c>
      <c r="AY316" s="255" t="s">
        <v>128</v>
      </c>
    </row>
    <row r="317" s="2" customFormat="1" ht="16.5" customHeight="1">
      <c r="A317" s="39"/>
      <c r="B317" s="40"/>
      <c r="C317" s="220" t="s">
        <v>526</v>
      </c>
      <c r="D317" s="220" t="s">
        <v>131</v>
      </c>
      <c r="E317" s="221" t="s">
        <v>527</v>
      </c>
      <c r="F317" s="222" t="s">
        <v>528</v>
      </c>
      <c r="G317" s="223" t="s">
        <v>253</v>
      </c>
      <c r="H317" s="224">
        <v>27.963000000000001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41</v>
      </c>
      <c r="O317" s="92"/>
      <c r="P317" s="230">
        <f>O317*H317</f>
        <v>0</v>
      </c>
      <c r="Q317" s="230">
        <v>2.4327899999999998</v>
      </c>
      <c r="R317" s="230">
        <f>Q317*H317</f>
        <v>68.028106769999994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142</v>
      </c>
      <c r="AT317" s="232" t="s">
        <v>131</v>
      </c>
      <c r="AU317" s="232" t="s">
        <v>86</v>
      </c>
      <c r="AY317" s="18" t="s">
        <v>128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84</v>
      </c>
      <c r="BK317" s="233">
        <f>ROUND(I317*H317,2)</f>
        <v>0</v>
      </c>
      <c r="BL317" s="18" t="s">
        <v>142</v>
      </c>
      <c r="BM317" s="232" t="s">
        <v>529</v>
      </c>
    </row>
    <row r="318" s="13" customFormat="1">
      <c r="A318" s="13"/>
      <c r="B318" s="234"/>
      <c r="C318" s="235"/>
      <c r="D318" s="236" t="s">
        <v>137</v>
      </c>
      <c r="E318" s="237" t="s">
        <v>1</v>
      </c>
      <c r="F318" s="238" t="s">
        <v>530</v>
      </c>
      <c r="G318" s="235"/>
      <c r="H318" s="237" t="s">
        <v>1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137</v>
      </c>
      <c r="AU318" s="244" t="s">
        <v>86</v>
      </c>
      <c r="AV318" s="13" t="s">
        <v>84</v>
      </c>
      <c r="AW318" s="13" t="s">
        <v>32</v>
      </c>
      <c r="AX318" s="13" t="s">
        <v>76</v>
      </c>
      <c r="AY318" s="244" t="s">
        <v>128</v>
      </c>
    </row>
    <row r="319" s="13" customFormat="1">
      <c r="A319" s="13"/>
      <c r="B319" s="234"/>
      <c r="C319" s="235"/>
      <c r="D319" s="236" t="s">
        <v>137</v>
      </c>
      <c r="E319" s="237" t="s">
        <v>1</v>
      </c>
      <c r="F319" s="238" t="s">
        <v>531</v>
      </c>
      <c r="G319" s="235"/>
      <c r="H319" s="237" t="s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137</v>
      </c>
      <c r="AU319" s="244" t="s">
        <v>86</v>
      </c>
      <c r="AV319" s="13" t="s">
        <v>84</v>
      </c>
      <c r="AW319" s="13" t="s">
        <v>32</v>
      </c>
      <c r="AX319" s="13" t="s">
        <v>76</v>
      </c>
      <c r="AY319" s="244" t="s">
        <v>128</v>
      </c>
    </row>
    <row r="320" s="13" customFormat="1">
      <c r="A320" s="13"/>
      <c r="B320" s="234"/>
      <c r="C320" s="235"/>
      <c r="D320" s="236" t="s">
        <v>137</v>
      </c>
      <c r="E320" s="237" t="s">
        <v>1</v>
      </c>
      <c r="F320" s="238" t="s">
        <v>532</v>
      </c>
      <c r="G320" s="235"/>
      <c r="H320" s="237" t="s">
        <v>1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137</v>
      </c>
      <c r="AU320" s="244" t="s">
        <v>86</v>
      </c>
      <c r="AV320" s="13" t="s">
        <v>84</v>
      </c>
      <c r="AW320" s="13" t="s">
        <v>32</v>
      </c>
      <c r="AX320" s="13" t="s">
        <v>76</v>
      </c>
      <c r="AY320" s="244" t="s">
        <v>128</v>
      </c>
    </row>
    <row r="321" s="14" customFormat="1">
      <c r="A321" s="14"/>
      <c r="B321" s="245"/>
      <c r="C321" s="246"/>
      <c r="D321" s="236" t="s">
        <v>137</v>
      </c>
      <c r="E321" s="247" t="s">
        <v>1</v>
      </c>
      <c r="F321" s="248" t="s">
        <v>533</v>
      </c>
      <c r="G321" s="246"/>
      <c r="H321" s="249">
        <v>15.018000000000001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137</v>
      </c>
      <c r="AU321" s="255" t="s">
        <v>86</v>
      </c>
      <c r="AV321" s="14" t="s">
        <v>86</v>
      </c>
      <c r="AW321" s="14" t="s">
        <v>32</v>
      </c>
      <c r="AX321" s="14" t="s">
        <v>76</v>
      </c>
      <c r="AY321" s="255" t="s">
        <v>128</v>
      </c>
    </row>
    <row r="322" s="13" customFormat="1">
      <c r="A322" s="13"/>
      <c r="B322" s="234"/>
      <c r="C322" s="235"/>
      <c r="D322" s="236" t="s">
        <v>137</v>
      </c>
      <c r="E322" s="237" t="s">
        <v>1</v>
      </c>
      <c r="F322" s="238" t="s">
        <v>534</v>
      </c>
      <c r="G322" s="235"/>
      <c r="H322" s="237" t="s">
        <v>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137</v>
      </c>
      <c r="AU322" s="244" t="s">
        <v>86</v>
      </c>
      <c r="AV322" s="13" t="s">
        <v>84</v>
      </c>
      <c r="AW322" s="13" t="s">
        <v>32</v>
      </c>
      <c r="AX322" s="13" t="s">
        <v>76</v>
      </c>
      <c r="AY322" s="244" t="s">
        <v>128</v>
      </c>
    </row>
    <row r="323" s="14" customFormat="1">
      <c r="A323" s="14"/>
      <c r="B323" s="245"/>
      <c r="C323" s="246"/>
      <c r="D323" s="236" t="s">
        <v>137</v>
      </c>
      <c r="E323" s="247" t="s">
        <v>1</v>
      </c>
      <c r="F323" s="248" t="s">
        <v>535</v>
      </c>
      <c r="G323" s="246"/>
      <c r="H323" s="249">
        <v>12.945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137</v>
      </c>
      <c r="AU323" s="255" t="s">
        <v>86</v>
      </c>
      <c r="AV323" s="14" t="s">
        <v>86</v>
      </c>
      <c r="AW323" s="14" t="s">
        <v>32</v>
      </c>
      <c r="AX323" s="14" t="s">
        <v>76</v>
      </c>
      <c r="AY323" s="255" t="s">
        <v>128</v>
      </c>
    </row>
    <row r="324" s="15" customFormat="1">
      <c r="A324" s="15"/>
      <c r="B324" s="259"/>
      <c r="C324" s="260"/>
      <c r="D324" s="236" t="s">
        <v>137</v>
      </c>
      <c r="E324" s="261" t="s">
        <v>1</v>
      </c>
      <c r="F324" s="262" t="s">
        <v>263</v>
      </c>
      <c r="G324" s="260"/>
      <c r="H324" s="263">
        <v>27.963000000000001</v>
      </c>
      <c r="I324" s="264"/>
      <c r="J324" s="260"/>
      <c r="K324" s="260"/>
      <c r="L324" s="265"/>
      <c r="M324" s="266"/>
      <c r="N324" s="267"/>
      <c r="O324" s="267"/>
      <c r="P324" s="267"/>
      <c r="Q324" s="267"/>
      <c r="R324" s="267"/>
      <c r="S324" s="267"/>
      <c r="T324" s="268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9" t="s">
        <v>137</v>
      </c>
      <c r="AU324" s="269" t="s">
        <v>86</v>
      </c>
      <c r="AV324" s="15" t="s">
        <v>142</v>
      </c>
      <c r="AW324" s="15" t="s">
        <v>32</v>
      </c>
      <c r="AX324" s="15" t="s">
        <v>84</v>
      </c>
      <c r="AY324" s="269" t="s">
        <v>128</v>
      </c>
    </row>
    <row r="325" s="2" customFormat="1" ht="24.15" customHeight="1">
      <c r="A325" s="39"/>
      <c r="B325" s="40"/>
      <c r="C325" s="220" t="s">
        <v>358</v>
      </c>
      <c r="D325" s="220" t="s">
        <v>131</v>
      </c>
      <c r="E325" s="221" t="s">
        <v>536</v>
      </c>
      <c r="F325" s="222" t="s">
        <v>537</v>
      </c>
      <c r="G325" s="223" t="s">
        <v>322</v>
      </c>
      <c r="H325" s="224">
        <v>1410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41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142</v>
      </c>
      <c r="AT325" s="232" t="s">
        <v>131</v>
      </c>
      <c r="AU325" s="232" t="s">
        <v>86</v>
      </c>
      <c r="AY325" s="18" t="s">
        <v>128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84</v>
      </c>
      <c r="BK325" s="233">
        <f>ROUND(I325*H325,2)</f>
        <v>0</v>
      </c>
      <c r="BL325" s="18" t="s">
        <v>142</v>
      </c>
      <c r="BM325" s="232" t="s">
        <v>538</v>
      </c>
    </row>
    <row r="326" s="13" customFormat="1">
      <c r="A326" s="13"/>
      <c r="B326" s="234"/>
      <c r="C326" s="235"/>
      <c r="D326" s="236" t="s">
        <v>137</v>
      </c>
      <c r="E326" s="237" t="s">
        <v>1</v>
      </c>
      <c r="F326" s="238" t="s">
        <v>539</v>
      </c>
      <c r="G326" s="235"/>
      <c r="H326" s="237" t="s">
        <v>1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137</v>
      </c>
      <c r="AU326" s="244" t="s">
        <v>86</v>
      </c>
      <c r="AV326" s="13" t="s">
        <v>84</v>
      </c>
      <c r="AW326" s="13" t="s">
        <v>32</v>
      </c>
      <c r="AX326" s="13" t="s">
        <v>76</v>
      </c>
      <c r="AY326" s="244" t="s">
        <v>128</v>
      </c>
    </row>
    <row r="327" s="13" customFormat="1">
      <c r="A327" s="13"/>
      <c r="B327" s="234"/>
      <c r="C327" s="235"/>
      <c r="D327" s="236" t="s">
        <v>137</v>
      </c>
      <c r="E327" s="237" t="s">
        <v>1</v>
      </c>
      <c r="F327" s="238" t="s">
        <v>540</v>
      </c>
      <c r="G327" s="235"/>
      <c r="H327" s="237" t="s">
        <v>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137</v>
      </c>
      <c r="AU327" s="244" t="s">
        <v>86</v>
      </c>
      <c r="AV327" s="13" t="s">
        <v>84</v>
      </c>
      <c r="AW327" s="13" t="s">
        <v>32</v>
      </c>
      <c r="AX327" s="13" t="s">
        <v>76</v>
      </c>
      <c r="AY327" s="244" t="s">
        <v>128</v>
      </c>
    </row>
    <row r="328" s="14" customFormat="1">
      <c r="A328" s="14"/>
      <c r="B328" s="245"/>
      <c r="C328" s="246"/>
      <c r="D328" s="236" t="s">
        <v>137</v>
      </c>
      <c r="E328" s="247" t="s">
        <v>1</v>
      </c>
      <c r="F328" s="248" t="s">
        <v>541</v>
      </c>
      <c r="G328" s="246"/>
      <c r="H328" s="249">
        <v>1410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137</v>
      </c>
      <c r="AU328" s="255" t="s">
        <v>86</v>
      </c>
      <c r="AV328" s="14" t="s">
        <v>86</v>
      </c>
      <c r="AW328" s="14" t="s">
        <v>32</v>
      </c>
      <c r="AX328" s="14" t="s">
        <v>84</v>
      </c>
      <c r="AY328" s="255" t="s">
        <v>128</v>
      </c>
    </row>
    <row r="329" s="12" customFormat="1" ht="22.8" customHeight="1">
      <c r="A329" s="12"/>
      <c r="B329" s="204"/>
      <c r="C329" s="205"/>
      <c r="D329" s="206" t="s">
        <v>75</v>
      </c>
      <c r="E329" s="218" t="s">
        <v>144</v>
      </c>
      <c r="F329" s="218" t="s">
        <v>542</v>
      </c>
      <c r="G329" s="205"/>
      <c r="H329" s="205"/>
      <c r="I329" s="208"/>
      <c r="J329" s="219">
        <f>BK329</f>
        <v>0</v>
      </c>
      <c r="K329" s="205"/>
      <c r="L329" s="210"/>
      <c r="M329" s="211"/>
      <c r="N329" s="212"/>
      <c r="O329" s="212"/>
      <c r="P329" s="213">
        <f>SUM(P330:P342)</f>
        <v>0</v>
      </c>
      <c r="Q329" s="212"/>
      <c r="R329" s="213">
        <f>SUM(R330:R342)</f>
        <v>0.074969999999999995</v>
      </c>
      <c r="S329" s="212"/>
      <c r="T329" s="214">
        <f>SUM(T330:T342)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5" t="s">
        <v>84</v>
      </c>
      <c r="AT329" s="216" t="s">
        <v>75</v>
      </c>
      <c r="AU329" s="216" t="s">
        <v>84</v>
      </c>
      <c r="AY329" s="215" t="s">
        <v>128</v>
      </c>
      <c r="BK329" s="217">
        <f>SUM(BK330:BK342)</f>
        <v>0</v>
      </c>
    </row>
    <row r="330" s="2" customFormat="1" ht="37.8" customHeight="1">
      <c r="A330" s="39"/>
      <c r="B330" s="40"/>
      <c r="C330" s="220" t="s">
        <v>543</v>
      </c>
      <c r="D330" s="220" t="s">
        <v>131</v>
      </c>
      <c r="E330" s="221" t="s">
        <v>544</v>
      </c>
      <c r="F330" s="222" t="s">
        <v>545</v>
      </c>
      <c r="G330" s="223" t="s">
        <v>198</v>
      </c>
      <c r="H330" s="224">
        <v>17</v>
      </c>
      <c r="I330" s="225"/>
      <c r="J330" s="226">
        <f>ROUND(I330*H330,2)</f>
        <v>0</v>
      </c>
      <c r="K330" s="227"/>
      <c r="L330" s="45"/>
      <c r="M330" s="228" t="s">
        <v>1</v>
      </c>
      <c r="N330" s="229" t="s">
        <v>41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142</v>
      </c>
      <c r="AT330" s="232" t="s">
        <v>131</v>
      </c>
      <c r="AU330" s="232" t="s">
        <v>86</v>
      </c>
      <c r="AY330" s="18" t="s">
        <v>128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84</v>
      </c>
      <c r="BK330" s="233">
        <f>ROUND(I330*H330,2)</f>
        <v>0</v>
      </c>
      <c r="BL330" s="18" t="s">
        <v>142</v>
      </c>
      <c r="BM330" s="232" t="s">
        <v>546</v>
      </c>
    </row>
    <row r="331" s="14" customFormat="1">
      <c r="A331" s="14"/>
      <c r="B331" s="245"/>
      <c r="C331" s="246"/>
      <c r="D331" s="236" t="s">
        <v>137</v>
      </c>
      <c r="E331" s="247" t="s">
        <v>1</v>
      </c>
      <c r="F331" s="248" t="s">
        <v>547</v>
      </c>
      <c r="G331" s="246"/>
      <c r="H331" s="249">
        <v>17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137</v>
      </c>
      <c r="AU331" s="255" t="s">
        <v>86</v>
      </c>
      <c r="AV331" s="14" t="s">
        <v>86</v>
      </c>
      <c r="AW331" s="14" t="s">
        <v>32</v>
      </c>
      <c r="AX331" s="14" t="s">
        <v>84</v>
      </c>
      <c r="AY331" s="255" t="s">
        <v>128</v>
      </c>
    </row>
    <row r="332" s="2" customFormat="1" ht="37.8" customHeight="1">
      <c r="A332" s="39"/>
      <c r="B332" s="40"/>
      <c r="C332" s="220" t="s">
        <v>548</v>
      </c>
      <c r="D332" s="220" t="s">
        <v>131</v>
      </c>
      <c r="E332" s="221" t="s">
        <v>549</v>
      </c>
      <c r="F332" s="222" t="s">
        <v>550</v>
      </c>
      <c r="G332" s="223" t="s">
        <v>198</v>
      </c>
      <c r="H332" s="224">
        <v>2</v>
      </c>
      <c r="I332" s="225"/>
      <c r="J332" s="226">
        <f>ROUND(I332*H332,2)</f>
        <v>0</v>
      </c>
      <c r="K332" s="227"/>
      <c r="L332" s="45"/>
      <c r="M332" s="228" t="s">
        <v>1</v>
      </c>
      <c r="N332" s="229" t="s">
        <v>41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142</v>
      </c>
      <c r="AT332" s="232" t="s">
        <v>131</v>
      </c>
      <c r="AU332" s="232" t="s">
        <v>86</v>
      </c>
      <c r="AY332" s="18" t="s">
        <v>128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84</v>
      </c>
      <c r="BK332" s="233">
        <f>ROUND(I332*H332,2)</f>
        <v>0</v>
      </c>
      <c r="BL332" s="18" t="s">
        <v>142</v>
      </c>
      <c r="BM332" s="232" t="s">
        <v>551</v>
      </c>
    </row>
    <row r="333" s="14" customFormat="1">
      <c r="A333" s="14"/>
      <c r="B333" s="245"/>
      <c r="C333" s="246"/>
      <c r="D333" s="236" t="s">
        <v>137</v>
      </c>
      <c r="E333" s="247" t="s">
        <v>1</v>
      </c>
      <c r="F333" s="248" t="s">
        <v>86</v>
      </c>
      <c r="G333" s="246"/>
      <c r="H333" s="249">
        <v>2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137</v>
      </c>
      <c r="AU333" s="255" t="s">
        <v>86</v>
      </c>
      <c r="AV333" s="14" t="s">
        <v>86</v>
      </c>
      <c r="AW333" s="14" t="s">
        <v>32</v>
      </c>
      <c r="AX333" s="14" t="s">
        <v>84</v>
      </c>
      <c r="AY333" s="255" t="s">
        <v>128</v>
      </c>
    </row>
    <row r="334" s="2" customFormat="1" ht="37.8" customHeight="1">
      <c r="A334" s="39"/>
      <c r="B334" s="40"/>
      <c r="C334" s="220" t="s">
        <v>552</v>
      </c>
      <c r="D334" s="220" t="s">
        <v>131</v>
      </c>
      <c r="E334" s="221" t="s">
        <v>553</v>
      </c>
      <c r="F334" s="222" t="s">
        <v>554</v>
      </c>
      <c r="G334" s="223" t="s">
        <v>430</v>
      </c>
      <c r="H334" s="224">
        <v>51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0.00147</v>
      </c>
      <c r="R334" s="230">
        <f>Q334*H334</f>
        <v>0.074969999999999995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142</v>
      </c>
      <c r="AT334" s="232" t="s">
        <v>131</v>
      </c>
      <c r="AU334" s="232" t="s">
        <v>86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142</v>
      </c>
      <c r="BM334" s="232" t="s">
        <v>555</v>
      </c>
    </row>
    <row r="335" s="13" customFormat="1">
      <c r="A335" s="13"/>
      <c r="B335" s="234"/>
      <c r="C335" s="235"/>
      <c r="D335" s="236" t="s">
        <v>137</v>
      </c>
      <c r="E335" s="237" t="s">
        <v>1</v>
      </c>
      <c r="F335" s="238" t="s">
        <v>556</v>
      </c>
      <c r="G335" s="235"/>
      <c r="H335" s="237" t="s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137</v>
      </c>
      <c r="AU335" s="244" t="s">
        <v>86</v>
      </c>
      <c r="AV335" s="13" t="s">
        <v>84</v>
      </c>
      <c r="AW335" s="13" t="s">
        <v>32</v>
      </c>
      <c r="AX335" s="13" t="s">
        <v>76</v>
      </c>
      <c r="AY335" s="244" t="s">
        <v>128</v>
      </c>
    </row>
    <row r="336" s="13" customFormat="1">
      <c r="A336" s="13"/>
      <c r="B336" s="234"/>
      <c r="C336" s="235"/>
      <c r="D336" s="236" t="s">
        <v>137</v>
      </c>
      <c r="E336" s="237" t="s">
        <v>1</v>
      </c>
      <c r="F336" s="238" t="s">
        <v>557</v>
      </c>
      <c r="G336" s="235"/>
      <c r="H336" s="237" t="s">
        <v>1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137</v>
      </c>
      <c r="AU336" s="244" t="s">
        <v>86</v>
      </c>
      <c r="AV336" s="13" t="s">
        <v>84</v>
      </c>
      <c r="AW336" s="13" t="s">
        <v>32</v>
      </c>
      <c r="AX336" s="13" t="s">
        <v>76</v>
      </c>
      <c r="AY336" s="244" t="s">
        <v>128</v>
      </c>
    </row>
    <row r="337" s="14" customFormat="1">
      <c r="A337" s="14"/>
      <c r="B337" s="245"/>
      <c r="C337" s="246"/>
      <c r="D337" s="236" t="s">
        <v>137</v>
      </c>
      <c r="E337" s="247" t="s">
        <v>1</v>
      </c>
      <c r="F337" s="248" t="s">
        <v>366</v>
      </c>
      <c r="G337" s="246"/>
      <c r="H337" s="249">
        <v>20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137</v>
      </c>
      <c r="AU337" s="255" t="s">
        <v>86</v>
      </c>
      <c r="AV337" s="14" t="s">
        <v>86</v>
      </c>
      <c r="AW337" s="14" t="s">
        <v>32</v>
      </c>
      <c r="AX337" s="14" t="s">
        <v>76</v>
      </c>
      <c r="AY337" s="255" t="s">
        <v>128</v>
      </c>
    </row>
    <row r="338" s="13" customFormat="1">
      <c r="A338" s="13"/>
      <c r="B338" s="234"/>
      <c r="C338" s="235"/>
      <c r="D338" s="236" t="s">
        <v>137</v>
      </c>
      <c r="E338" s="237" t="s">
        <v>1</v>
      </c>
      <c r="F338" s="238" t="s">
        <v>558</v>
      </c>
      <c r="G338" s="235"/>
      <c r="H338" s="237" t="s">
        <v>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137</v>
      </c>
      <c r="AU338" s="244" t="s">
        <v>86</v>
      </c>
      <c r="AV338" s="13" t="s">
        <v>84</v>
      </c>
      <c r="AW338" s="13" t="s">
        <v>32</v>
      </c>
      <c r="AX338" s="13" t="s">
        <v>76</v>
      </c>
      <c r="AY338" s="244" t="s">
        <v>128</v>
      </c>
    </row>
    <row r="339" s="14" customFormat="1">
      <c r="A339" s="14"/>
      <c r="B339" s="245"/>
      <c r="C339" s="246"/>
      <c r="D339" s="236" t="s">
        <v>137</v>
      </c>
      <c r="E339" s="247" t="s">
        <v>1</v>
      </c>
      <c r="F339" s="248" t="s">
        <v>388</v>
      </c>
      <c r="G339" s="246"/>
      <c r="H339" s="249">
        <v>27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137</v>
      </c>
      <c r="AU339" s="255" t="s">
        <v>86</v>
      </c>
      <c r="AV339" s="14" t="s">
        <v>86</v>
      </c>
      <c r="AW339" s="14" t="s">
        <v>32</v>
      </c>
      <c r="AX339" s="14" t="s">
        <v>76</v>
      </c>
      <c r="AY339" s="255" t="s">
        <v>128</v>
      </c>
    </row>
    <row r="340" s="13" customFormat="1">
      <c r="A340" s="13"/>
      <c r="B340" s="234"/>
      <c r="C340" s="235"/>
      <c r="D340" s="236" t="s">
        <v>137</v>
      </c>
      <c r="E340" s="237" t="s">
        <v>1</v>
      </c>
      <c r="F340" s="238" t="s">
        <v>559</v>
      </c>
      <c r="G340" s="235"/>
      <c r="H340" s="237" t="s">
        <v>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137</v>
      </c>
      <c r="AU340" s="244" t="s">
        <v>86</v>
      </c>
      <c r="AV340" s="13" t="s">
        <v>84</v>
      </c>
      <c r="AW340" s="13" t="s">
        <v>32</v>
      </c>
      <c r="AX340" s="13" t="s">
        <v>76</v>
      </c>
      <c r="AY340" s="244" t="s">
        <v>128</v>
      </c>
    </row>
    <row r="341" s="14" customFormat="1">
      <c r="A341" s="14"/>
      <c r="B341" s="245"/>
      <c r="C341" s="246"/>
      <c r="D341" s="236" t="s">
        <v>137</v>
      </c>
      <c r="E341" s="247" t="s">
        <v>1</v>
      </c>
      <c r="F341" s="248" t="s">
        <v>142</v>
      </c>
      <c r="G341" s="246"/>
      <c r="H341" s="249">
        <v>4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137</v>
      </c>
      <c r="AU341" s="255" t="s">
        <v>86</v>
      </c>
      <c r="AV341" s="14" t="s">
        <v>86</v>
      </c>
      <c r="AW341" s="14" t="s">
        <v>32</v>
      </c>
      <c r="AX341" s="14" t="s">
        <v>76</v>
      </c>
      <c r="AY341" s="255" t="s">
        <v>128</v>
      </c>
    </row>
    <row r="342" s="15" customFormat="1">
      <c r="A342" s="15"/>
      <c r="B342" s="259"/>
      <c r="C342" s="260"/>
      <c r="D342" s="236" t="s">
        <v>137</v>
      </c>
      <c r="E342" s="261" t="s">
        <v>1</v>
      </c>
      <c r="F342" s="262" t="s">
        <v>263</v>
      </c>
      <c r="G342" s="260"/>
      <c r="H342" s="263">
        <v>51</v>
      </c>
      <c r="I342" s="264"/>
      <c r="J342" s="260"/>
      <c r="K342" s="260"/>
      <c r="L342" s="265"/>
      <c r="M342" s="266"/>
      <c r="N342" s="267"/>
      <c r="O342" s="267"/>
      <c r="P342" s="267"/>
      <c r="Q342" s="267"/>
      <c r="R342" s="267"/>
      <c r="S342" s="267"/>
      <c r="T342" s="26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9" t="s">
        <v>137</v>
      </c>
      <c r="AU342" s="269" t="s">
        <v>86</v>
      </c>
      <c r="AV342" s="15" t="s">
        <v>142</v>
      </c>
      <c r="AW342" s="15" t="s">
        <v>32</v>
      </c>
      <c r="AX342" s="15" t="s">
        <v>84</v>
      </c>
      <c r="AY342" s="269" t="s">
        <v>128</v>
      </c>
    </row>
    <row r="343" s="12" customFormat="1" ht="22.8" customHeight="1">
      <c r="A343" s="12"/>
      <c r="B343" s="204"/>
      <c r="C343" s="205"/>
      <c r="D343" s="206" t="s">
        <v>75</v>
      </c>
      <c r="E343" s="218" t="s">
        <v>142</v>
      </c>
      <c r="F343" s="218" t="s">
        <v>560</v>
      </c>
      <c r="G343" s="205"/>
      <c r="H343" s="205"/>
      <c r="I343" s="208"/>
      <c r="J343" s="219">
        <f>BK343</f>
        <v>0</v>
      </c>
      <c r="K343" s="205"/>
      <c r="L343" s="210"/>
      <c r="M343" s="211"/>
      <c r="N343" s="212"/>
      <c r="O343" s="212"/>
      <c r="P343" s="213">
        <f>SUM(P344:P356)</f>
        <v>0</v>
      </c>
      <c r="Q343" s="212"/>
      <c r="R343" s="213">
        <f>SUM(R344:R356)</f>
        <v>2.48048</v>
      </c>
      <c r="S343" s="212"/>
      <c r="T343" s="214">
        <f>SUM(T344:T356)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5" t="s">
        <v>84</v>
      </c>
      <c r="AT343" s="216" t="s">
        <v>75</v>
      </c>
      <c r="AU343" s="216" t="s">
        <v>84</v>
      </c>
      <c r="AY343" s="215" t="s">
        <v>128</v>
      </c>
      <c r="BK343" s="217">
        <f>SUM(BK344:BK356)</f>
        <v>0</v>
      </c>
    </row>
    <row r="344" s="2" customFormat="1" ht="24.15" customHeight="1">
      <c r="A344" s="39"/>
      <c r="B344" s="40"/>
      <c r="C344" s="220" t="s">
        <v>561</v>
      </c>
      <c r="D344" s="220" t="s">
        <v>131</v>
      </c>
      <c r="E344" s="221" t="s">
        <v>562</v>
      </c>
      <c r="F344" s="222" t="s">
        <v>563</v>
      </c>
      <c r="G344" s="223" t="s">
        <v>253</v>
      </c>
      <c r="H344" s="224">
        <v>8.3200000000000003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41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142</v>
      </c>
      <c r="AT344" s="232" t="s">
        <v>131</v>
      </c>
      <c r="AU344" s="232" t="s">
        <v>86</v>
      </c>
      <c r="AY344" s="18" t="s">
        <v>128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142</v>
      </c>
      <c r="BM344" s="232" t="s">
        <v>564</v>
      </c>
    </row>
    <row r="345" s="13" customFormat="1">
      <c r="A345" s="13"/>
      <c r="B345" s="234"/>
      <c r="C345" s="235"/>
      <c r="D345" s="236" t="s">
        <v>137</v>
      </c>
      <c r="E345" s="237" t="s">
        <v>1</v>
      </c>
      <c r="F345" s="238" t="s">
        <v>565</v>
      </c>
      <c r="G345" s="235"/>
      <c r="H345" s="237" t="s">
        <v>1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137</v>
      </c>
      <c r="AU345" s="244" t="s">
        <v>86</v>
      </c>
      <c r="AV345" s="13" t="s">
        <v>84</v>
      </c>
      <c r="AW345" s="13" t="s">
        <v>32</v>
      </c>
      <c r="AX345" s="13" t="s">
        <v>76</v>
      </c>
      <c r="AY345" s="244" t="s">
        <v>128</v>
      </c>
    </row>
    <row r="346" s="14" customFormat="1">
      <c r="A346" s="14"/>
      <c r="B346" s="245"/>
      <c r="C346" s="246"/>
      <c r="D346" s="236" t="s">
        <v>137</v>
      </c>
      <c r="E346" s="247" t="s">
        <v>1</v>
      </c>
      <c r="F346" s="248" t="s">
        <v>566</v>
      </c>
      <c r="G346" s="246"/>
      <c r="H346" s="249">
        <v>4.7999999999999998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137</v>
      </c>
      <c r="AU346" s="255" t="s">
        <v>86</v>
      </c>
      <c r="AV346" s="14" t="s">
        <v>86</v>
      </c>
      <c r="AW346" s="14" t="s">
        <v>32</v>
      </c>
      <c r="AX346" s="14" t="s">
        <v>76</v>
      </c>
      <c r="AY346" s="255" t="s">
        <v>128</v>
      </c>
    </row>
    <row r="347" s="13" customFormat="1">
      <c r="A347" s="13"/>
      <c r="B347" s="234"/>
      <c r="C347" s="235"/>
      <c r="D347" s="236" t="s">
        <v>137</v>
      </c>
      <c r="E347" s="237" t="s">
        <v>1</v>
      </c>
      <c r="F347" s="238" t="s">
        <v>567</v>
      </c>
      <c r="G347" s="235"/>
      <c r="H347" s="237" t="s">
        <v>1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137</v>
      </c>
      <c r="AU347" s="244" t="s">
        <v>86</v>
      </c>
      <c r="AV347" s="13" t="s">
        <v>84</v>
      </c>
      <c r="AW347" s="13" t="s">
        <v>32</v>
      </c>
      <c r="AX347" s="13" t="s">
        <v>76</v>
      </c>
      <c r="AY347" s="244" t="s">
        <v>128</v>
      </c>
    </row>
    <row r="348" s="14" customFormat="1">
      <c r="A348" s="14"/>
      <c r="B348" s="245"/>
      <c r="C348" s="246"/>
      <c r="D348" s="236" t="s">
        <v>137</v>
      </c>
      <c r="E348" s="247" t="s">
        <v>1</v>
      </c>
      <c r="F348" s="248" t="s">
        <v>568</v>
      </c>
      <c r="G348" s="246"/>
      <c r="H348" s="249">
        <v>3.52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137</v>
      </c>
      <c r="AU348" s="255" t="s">
        <v>86</v>
      </c>
      <c r="AV348" s="14" t="s">
        <v>86</v>
      </c>
      <c r="AW348" s="14" t="s">
        <v>32</v>
      </c>
      <c r="AX348" s="14" t="s">
        <v>76</v>
      </c>
      <c r="AY348" s="255" t="s">
        <v>128</v>
      </c>
    </row>
    <row r="349" s="15" customFormat="1">
      <c r="A349" s="15"/>
      <c r="B349" s="259"/>
      <c r="C349" s="260"/>
      <c r="D349" s="236" t="s">
        <v>137</v>
      </c>
      <c r="E349" s="261" t="s">
        <v>1</v>
      </c>
      <c r="F349" s="262" t="s">
        <v>263</v>
      </c>
      <c r="G349" s="260"/>
      <c r="H349" s="263">
        <v>8.3200000000000003</v>
      </c>
      <c r="I349" s="264"/>
      <c r="J349" s="260"/>
      <c r="K349" s="260"/>
      <c r="L349" s="265"/>
      <c r="M349" s="266"/>
      <c r="N349" s="267"/>
      <c r="O349" s="267"/>
      <c r="P349" s="267"/>
      <c r="Q349" s="267"/>
      <c r="R349" s="267"/>
      <c r="S349" s="267"/>
      <c r="T349" s="26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9" t="s">
        <v>137</v>
      </c>
      <c r="AU349" s="269" t="s">
        <v>86</v>
      </c>
      <c r="AV349" s="15" t="s">
        <v>142</v>
      </c>
      <c r="AW349" s="15" t="s">
        <v>32</v>
      </c>
      <c r="AX349" s="15" t="s">
        <v>84</v>
      </c>
      <c r="AY349" s="269" t="s">
        <v>128</v>
      </c>
    </row>
    <row r="350" s="2" customFormat="1" ht="21.75" customHeight="1">
      <c r="A350" s="39"/>
      <c r="B350" s="40"/>
      <c r="C350" s="220" t="s">
        <v>569</v>
      </c>
      <c r="D350" s="220" t="s">
        <v>131</v>
      </c>
      <c r="E350" s="221" t="s">
        <v>570</v>
      </c>
      <c r="F350" s="222" t="s">
        <v>571</v>
      </c>
      <c r="G350" s="223" t="s">
        <v>328</v>
      </c>
      <c r="H350" s="224">
        <v>8</v>
      </c>
      <c r="I350" s="225"/>
      <c r="J350" s="226">
        <f>ROUND(I350*H350,2)</f>
        <v>0</v>
      </c>
      <c r="K350" s="227"/>
      <c r="L350" s="45"/>
      <c r="M350" s="228" t="s">
        <v>1</v>
      </c>
      <c r="N350" s="229" t="s">
        <v>41</v>
      </c>
      <c r="O350" s="92"/>
      <c r="P350" s="230">
        <f>O350*H350</f>
        <v>0</v>
      </c>
      <c r="Q350" s="230">
        <v>0.22394</v>
      </c>
      <c r="R350" s="230">
        <f>Q350*H350</f>
        <v>1.79152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142</v>
      </c>
      <c r="AT350" s="232" t="s">
        <v>131</v>
      </c>
      <c r="AU350" s="232" t="s">
        <v>86</v>
      </c>
      <c r="AY350" s="18" t="s">
        <v>128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84</v>
      </c>
      <c r="BK350" s="233">
        <f>ROUND(I350*H350,2)</f>
        <v>0</v>
      </c>
      <c r="BL350" s="18" t="s">
        <v>142</v>
      </c>
      <c r="BM350" s="232" t="s">
        <v>572</v>
      </c>
    </row>
    <row r="351" s="14" customFormat="1">
      <c r="A351" s="14"/>
      <c r="B351" s="245"/>
      <c r="C351" s="246"/>
      <c r="D351" s="236" t="s">
        <v>137</v>
      </c>
      <c r="E351" s="247" t="s">
        <v>1</v>
      </c>
      <c r="F351" s="248" t="s">
        <v>573</v>
      </c>
      <c r="G351" s="246"/>
      <c r="H351" s="249">
        <v>8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137</v>
      </c>
      <c r="AU351" s="255" t="s">
        <v>86</v>
      </c>
      <c r="AV351" s="14" t="s">
        <v>86</v>
      </c>
      <c r="AW351" s="14" t="s">
        <v>32</v>
      </c>
      <c r="AX351" s="14" t="s">
        <v>84</v>
      </c>
      <c r="AY351" s="255" t="s">
        <v>128</v>
      </c>
    </row>
    <row r="352" s="2" customFormat="1" ht="24.15" customHeight="1">
      <c r="A352" s="39"/>
      <c r="B352" s="40"/>
      <c r="C352" s="270" t="s">
        <v>574</v>
      </c>
      <c r="D352" s="270" t="s">
        <v>302</v>
      </c>
      <c r="E352" s="271" t="s">
        <v>575</v>
      </c>
      <c r="F352" s="272" t="s">
        <v>576</v>
      </c>
      <c r="G352" s="273" t="s">
        <v>328</v>
      </c>
      <c r="H352" s="274">
        <v>8</v>
      </c>
      <c r="I352" s="275"/>
      <c r="J352" s="276">
        <f>ROUND(I352*H352,2)</f>
        <v>0</v>
      </c>
      <c r="K352" s="277"/>
      <c r="L352" s="278"/>
      <c r="M352" s="279" t="s">
        <v>1</v>
      </c>
      <c r="N352" s="280" t="s">
        <v>41</v>
      </c>
      <c r="O352" s="92"/>
      <c r="P352" s="230">
        <f>O352*H352</f>
        <v>0</v>
      </c>
      <c r="Q352" s="230">
        <v>0.052999999999999998</v>
      </c>
      <c r="R352" s="230">
        <f>Q352*H352</f>
        <v>0.42399999999999999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174</v>
      </c>
      <c r="AT352" s="232" t="s">
        <v>302</v>
      </c>
      <c r="AU352" s="232" t="s">
        <v>86</v>
      </c>
      <c r="AY352" s="18" t="s">
        <v>128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84</v>
      </c>
      <c r="BK352" s="233">
        <f>ROUND(I352*H352,2)</f>
        <v>0</v>
      </c>
      <c r="BL352" s="18" t="s">
        <v>142</v>
      </c>
      <c r="BM352" s="232" t="s">
        <v>577</v>
      </c>
    </row>
    <row r="353" s="14" customFormat="1">
      <c r="A353" s="14"/>
      <c r="B353" s="245"/>
      <c r="C353" s="246"/>
      <c r="D353" s="236" t="s">
        <v>137</v>
      </c>
      <c r="E353" s="247" t="s">
        <v>1</v>
      </c>
      <c r="F353" s="248" t="s">
        <v>174</v>
      </c>
      <c r="G353" s="246"/>
      <c r="H353" s="249">
        <v>8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137</v>
      </c>
      <c r="AU353" s="255" t="s">
        <v>86</v>
      </c>
      <c r="AV353" s="14" t="s">
        <v>86</v>
      </c>
      <c r="AW353" s="14" t="s">
        <v>32</v>
      </c>
      <c r="AX353" s="14" t="s">
        <v>84</v>
      </c>
      <c r="AY353" s="255" t="s">
        <v>128</v>
      </c>
    </row>
    <row r="354" s="2" customFormat="1" ht="24.15" customHeight="1">
      <c r="A354" s="39"/>
      <c r="B354" s="40"/>
      <c r="C354" s="220" t="s">
        <v>578</v>
      </c>
      <c r="D354" s="220" t="s">
        <v>131</v>
      </c>
      <c r="E354" s="221" t="s">
        <v>579</v>
      </c>
      <c r="F354" s="222" t="s">
        <v>580</v>
      </c>
      <c r="G354" s="223" t="s">
        <v>328</v>
      </c>
      <c r="H354" s="224">
        <v>1</v>
      </c>
      <c r="I354" s="225"/>
      <c r="J354" s="226">
        <f>ROUND(I354*H354,2)</f>
        <v>0</v>
      </c>
      <c r="K354" s="227"/>
      <c r="L354" s="45"/>
      <c r="M354" s="228" t="s">
        <v>1</v>
      </c>
      <c r="N354" s="229" t="s">
        <v>41</v>
      </c>
      <c r="O354" s="92"/>
      <c r="P354" s="230">
        <f>O354*H354</f>
        <v>0</v>
      </c>
      <c r="Q354" s="230">
        <v>0.26495999999999997</v>
      </c>
      <c r="R354" s="230">
        <f>Q354*H354</f>
        <v>0.26495999999999997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142</v>
      </c>
      <c r="AT354" s="232" t="s">
        <v>131</v>
      </c>
      <c r="AU354" s="232" t="s">
        <v>86</v>
      </c>
      <c r="AY354" s="18" t="s">
        <v>128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8" t="s">
        <v>84</v>
      </c>
      <c r="BK354" s="233">
        <f>ROUND(I354*H354,2)</f>
        <v>0</v>
      </c>
      <c r="BL354" s="18" t="s">
        <v>142</v>
      </c>
      <c r="BM354" s="232" t="s">
        <v>581</v>
      </c>
    </row>
    <row r="355" s="13" customFormat="1">
      <c r="A355" s="13"/>
      <c r="B355" s="234"/>
      <c r="C355" s="235"/>
      <c r="D355" s="236" t="s">
        <v>137</v>
      </c>
      <c r="E355" s="237" t="s">
        <v>1</v>
      </c>
      <c r="F355" s="238" t="s">
        <v>582</v>
      </c>
      <c r="G355" s="235"/>
      <c r="H355" s="237" t="s">
        <v>1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137</v>
      </c>
      <c r="AU355" s="244" t="s">
        <v>86</v>
      </c>
      <c r="AV355" s="13" t="s">
        <v>84</v>
      </c>
      <c r="AW355" s="13" t="s">
        <v>32</v>
      </c>
      <c r="AX355" s="13" t="s">
        <v>76</v>
      </c>
      <c r="AY355" s="244" t="s">
        <v>128</v>
      </c>
    </row>
    <row r="356" s="14" customFormat="1">
      <c r="A356" s="14"/>
      <c r="B356" s="245"/>
      <c r="C356" s="246"/>
      <c r="D356" s="236" t="s">
        <v>137</v>
      </c>
      <c r="E356" s="247" t="s">
        <v>1</v>
      </c>
      <c r="F356" s="248" t="s">
        <v>84</v>
      </c>
      <c r="G356" s="246"/>
      <c r="H356" s="249">
        <v>1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137</v>
      </c>
      <c r="AU356" s="255" t="s">
        <v>86</v>
      </c>
      <c r="AV356" s="14" t="s">
        <v>86</v>
      </c>
      <c r="AW356" s="14" t="s">
        <v>32</v>
      </c>
      <c r="AX356" s="14" t="s">
        <v>84</v>
      </c>
      <c r="AY356" s="255" t="s">
        <v>128</v>
      </c>
    </row>
    <row r="357" s="12" customFormat="1" ht="22.8" customHeight="1">
      <c r="A357" s="12"/>
      <c r="B357" s="204"/>
      <c r="C357" s="205"/>
      <c r="D357" s="206" t="s">
        <v>75</v>
      </c>
      <c r="E357" s="218" t="s">
        <v>127</v>
      </c>
      <c r="F357" s="218" t="s">
        <v>583</v>
      </c>
      <c r="G357" s="205"/>
      <c r="H357" s="205"/>
      <c r="I357" s="208"/>
      <c r="J357" s="219">
        <f>BK357</f>
        <v>0</v>
      </c>
      <c r="K357" s="205"/>
      <c r="L357" s="210"/>
      <c r="M357" s="211"/>
      <c r="N357" s="212"/>
      <c r="O357" s="212"/>
      <c r="P357" s="213">
        <f>SUM(P358:P447)</f>
        <v>0</v>
      </c>
      <c r="Q357" s="212"/>
      <c r="R357" s="213">
        <f>SUM(R358:R447)</f>
        <v>412.13362000000001</v>
      </c>
      <c r="S357" s="212"/>
      <c r="T357" s="214">
        <f>SUM(T358:T447)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5" t="s">
        <v>84</v>
      </c>
      <c r="AT357" s="216" t="s">
        <v>75</v>
      </c>
      <c r="AU357" s="216" t="s">
        <v>84</v>
      </c>
      <c r="AY357" s="215" t="s">
        <v>128</v>
      </c>
      <c r="BK357" s="217">
        <f>SUM(BK358:BK447)</f>
        <v>0</v>
      </c>
    </row>
    <row r="358" s="2" customFormat="1" ht="24.15" customHeight="1">
      <c r="A358" s="39"/>
      <c r="B358" s="40"/>
      <c r="C358" s="220" t="s">
        <v>584</v>
      </c>
      <c r="D358" s="220" t="s">
        <v>131</v>
      </c>
      <c r="E358" s="221" t="s">
        <v>585</v>
      </c>
      <c r="F358" s="222" t="s">
        <v>586</v>
      </c>
      <c r="G358" s="223" t="s">
        <v>322</v>
      </c>
      <c r="H358" s="224">
        <v>240</v>
      </c>
      <c r="I358" s="225"/>
      <c r="J358" s="226">
        <f>ROUND(I358*H358,2)</f>
        <v>0</v>
      </c>
      <c r="K358" s="227"/>
      <c r="L358" s="45"/>
      <c r="M358" s="228" t="s">
        <v>1</v>
      </c>
      <c r="N358" s="229" t="s">
        <v>41</v>
      </c>
      <c r="O358" s="92"/>
      <c r="P358" s="230">
        <f>O358*H358</f>
        <v>0</v>
      </c>
      <c r="Q358" s="230">
        <v>0</v>
      </c>
      <c r="R358" s="230">
        <f>Q358*H358</f>
        <v>0</v>
      </c>
      <c r="S358" s="230">
        <v>0</v>
      </c>
      <c r="T358" s="23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2" t="s">
        <v>142</v>
      </c>
      <c r="AT358" s="232" t="s">
        <v>131</v>
      </c>
      <c r="AU358" s="232" t="s">
        <v>86</v>
      </c>
      <c r="AY358" s="18" t="s">
        <v>128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8" t="s">
        <v>84</v>
      </c>
      <c r="BK358" s="233">
        <f>ROUND(I358*H358,2)</f>
        <v>0</v>
      </c>
      <c r="BL358" s="18" t="s">
        <v>142</v>
      </c>
      <c r="BM358" s="232" t="s">
        <v>587</v>
      </c>
    </row>
    <row r="359" s="13" customFormat="1">
      <c r="A359" s="13"/>
      <c r="B359" s="234"/>
      <c r="C359" s="235"/>
      <c r="D359" s="236" t="s">
        <v>137</v>
      </c>
      <c r="E359" s="237" t="s">
        <v>1</v>
      </c>
      <c r="F359" s="238" t="s">
        <v>588</v>
      </c>
      <c r="G359" s="235"/>
      <c r="H359" s="237" t="s">
        <v>1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137</v>
      </c>
      <c r="AU359" s="244" t="s">
        <v>86</v>
      </c>
      <c r="AV359" s="13" t="s">
        <v>84</v>
      </c>
      <c r="AW359" s="13" t="s">
        <v>32</v>
      </c>
      <c r="AX359" s="13" t="s">
        <v>76</v>
      </c>
      <c r="AY359" s="244" t="s">
        <v>128</v>
      </c>
    </row>
    <row r="360" s="13" customFormat="1">
      <c r="A360" s="13"/>
      <c r="B360" s="234"/>
      <c r="C360" s="235"/>
      <c r="D360" s="236" t="s">
        <v>137</v>
      </c>
      <c r="E360" s="237" t="s">
        <v>1</v>
      </c>
      <c r="F360" s="238" t="s">
        <v>589</v>
      </c>
      <c r="G360" s="235"/>
      <c r="H360" s="237" t="s">
        <v>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137</v>
      </c>
      <c r="AU360" s="244" t="s">
        <v>86</v>
      </c>
      <c r="AV360" s="13" t="s">
        <v>84</v>
      </c>
      <c r="AW360" s="13" t="s">
        <v>32</v>
      </c>
      <c r="AX360" s="13" t="s">
        <v>76</v>
      </c>
      <c r="AY360" s="244" t="s">
        <v>128</v>
      </c>
    </row>
    <row r="361" s="14" customFormat="1">
      <c r="A361" s="14"/>
      <c r="B361" s="245"/>
      <c r="C361" s="246"/>
      <c r="D361" s="236" t="s">
        <v>137</v>
      </c>
      <c r="E361" s="247" t="s">
        <v>1</v>
      </c>
      <c r="F361" s="248" t="s">
        <v>590</v>
      </c>
      <c r="G361" s="246"/>
      <c r="H361" s="249">
        <v>110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137</v>
      </c>
      <c r="AU361" s="255" t="s">
        <v>86</v>
      </c>
      <c r="AV361" s="14" t="s">
        <v>86</v>
      </c>
      <c r="AW361" s="14" t="s">
        <v>32</v>
      </c>
      <c r="AX361" s="14" t="s">
        <v>76</v>
      </c>
      <c r="AY361" s="255" t="s">
        <v>128</v>
      </c>
    </row>
    <row r="362" s="13" customFormat="1">
      <c r="A362" s="13"/>
      <c r="B362" s="234"/>
      <c r="C362" s="235"/>
      <c r="D362" s="236" t="s">
        <v>137</v>
      </c>
      <c r="E362" s="237" t="s">
        <v>1</v>
      </c>
      <c r="F362" s="238" t="s">
        <v>591</v>
      </c>
      <c r="G362" s="235"/>
      <c r="H362" s="237" t="s">
        <v>1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137</v>
      </c>
      <c r="AU362" s="244" t="s">
        <v>86</v>
      </c>
      <c r="AV362" s="13" t="s">
        <v>84</v>
      </c>
      <c r="AW362" s="13" t="s">
        <v>32</v>
      </c>
      <c r="AX362" s="13" t="s">
        <v>76</v>
      </c>
      <c r="AY362" s="244" t="s">
        <v>128</v>
      </c>
    </row>
    <row r="363" s="14" customFormat="1">
      <c r="A363" s="14"/>
      <c r="B363" s="245"/>
      <c r="C363" s="246"/>
      <c r="D363" s="236" t="s">
        <v>137</v>
      </c>
      <c r="E363" s="247" t="s">
        <v>1</v>
      </c>
      <c r="F363" s="248" t="s">
        <v>592</v>
      </c>
      <c r="G363" s="246"/>
      <c r="H363" s="249">
        <v>130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137</v>
      </c>
      <c r="AU363" s="255" t="s">
        <v>86</v>
      </c>
      <c r="AV363" s="14" t="s">
        <v>86</v>
      </c>
      <c r="AW363" s="14" t="s">
        <v>32</v>
      </c>
      <c r="AX363" s="14" t="s">
        <v>76</v>
      </c>
      <c r="AY363" s="255" t="s">
        <v>128</v>
      </c>
    </row>
    <row r="364" s="15" customFormat="1">
      <c r="A364" s="15"/>
      <c r="B364" s="259"/>
      <c r="C364" s="260"/>
      <c r="D364" s="236" t="s">
        <v>137</v>
      </c>
      <c r="E364" s="261" t="s">
        <v>1</v>
      </c>
      <c r="F364" s="262" t="s">
        <v>263</v>
      </c>
      <c r="G364" s="260"/>
      <c r="H364" s="263">
        <v>240</v>
      </c>
      <c r="I364" s="264"/>
      <c r="J364" s="260"/>
      <c r="K364" s="260"/>
      <c r="L364" s="265"/>
      <c r="M364" s="266"/>
      <c r="N364" s="267"/>
      <c r="O364" s="267"/>
      <c r="P364" s="267"/>
      <c r="Q364" s="267"/>
      <c r="R364" s="267"/>
      <c r="S364" s="267"/>
      <c r="T364" s="26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9" t="s">
        <v>137</v>
      </c>
      <c r="AU364" s="269" t="s">
        <v>86</v>
      </c>
      <c r="AV364" s="15" t="s">
        <v>142</v>
      </c>
      <c r="AW364" s="15" t="s">
        <v>32</v>
      </c>
      <c r="AX364" s="15" t="s">
        <v>84</v>
      </c>
      <c r="AY364" s="269" t="s">
        <v>128</v>
      </c>
    </row>
    <row r="365" s="2" customFormat="1" ht="24.15" customHeight="1">
      <c r="A365" s="39"/>
      <c r="B365" s="40"/>
      <c r="C365" s="220" t="s">
        <v>593</v>
      </c>
      <c r="D365" s="220" t="s">
        <v>131</v>
      </c>
      <c r="E365" s="221" t="s">
        <v>594</v>
      </c>
      <c r="F365" s="222" t="s">
        <v>595</v>
      </c>
      <c r="G365" s="223" t="s">
        <v>322</v>
      </c>
      <c r="H365" s="224">
        <v>1898.1500000000001</v>
      </c>
      <c r="I365" s="225"/>
      <c r="J365" s="226">
        <f>ROUND(I365*H365,2)</f>
        <v>0</v>
      </c>
      <c r="K365" s="227"/>
      <c r="L365" s="45"/>
      <c r="M365" s="228" t="s">
        <v>1</v>
      </c>
      <c r="N365" s="229" t="s">
        <v>41</v>
      </c>
      <c r="O365" s="92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142</v>
      </c>
      <c r="AT365" s="232" t="s">
        <v>131</v>
      </c>
      <c r="AU365" s="232" t="s">
        <v>86</v>
      </c>
      <c r="AY365" s="18" t="s">
        <v>128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84</v>
      </c>
      <c r="BK365" s="233">
        <f>ROUND(I365*H365,2)</f>
        <v>0</v>
      </c>
      <c r="BL365" s="18" t="s">
        <v>142</v>
      </c>
      <c r="BM365" s="232" t="s">
        <v>596</v>
      </c>
    </row>
    <row r="366" s="13" customFormat="1">
      <c r="A366" s="13"/>
      <c r="B366" s="234"/>
      <c r="C366" s="235"/>
      <c r="D366" s="236" t="s">
        <v>137</v>
      </c>
      <c r="E366" s="237" t="s">
        <v>1</v>
      </c>
      <c r="F366" s="238" t="s">
        <v>597</v>
      </c>
      <c r="G366" s="235"/>
      <c r="H366" s="237" t="s">
        <v>1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137</v>
      </c>
      <c r="AU366" s="244" t="s">
        <v>86</v>
      </c>
      <c r="AV366" s="13" t="s">
        <v>84</v>
      </c>
      <c r="AW366" s="13" t="s">
        <v>32</v>
      </c>
      <c r="AX366" s="13" t="s">
        <v>76</v>
      </c>
      <c r="AY366" s="244" t="s">
        <v>128</v>
      </c>
    </row>
    <row r="367" s="14" customFormat="1">
      <c r="A367" s="14"/>
      <c r="B367" s="245"/>
      <c r="C367" s="246"/>
      <c r="D367" s="236" t="s">
        <v>137</v>
      </c>
      <c r="E367" s="247" t="s">
        <v>1</v>
      </c>
      <c r="F367" s="248" t="s">
        <v>598</v>
      </c>
      <c r="G367" s="246"/>
      <c r="H367" s="249">
        <v>895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137</v>
      </c>
      <c r="AU367" s="255" t="s">
        <v>86</v>
      </c>
      <c r="AV367" s="14" t="s">
        <v>86</v>
      </c>
      <c r="AW367" s="14" t="s">
        <v>32</v>
      </c>
      <c r="AX367" s="14" t="s">
        <v>76</v>
      </c>
      <c r="AY367" s="255" t="s">
        <v>128</v>
      </c>
    </row>
    <row r="368" s="13" customFormat="1">
      <c r="A368" s="13"/>
      <c r="B368" s="234"/>
      <c r="C368" s="235"/>
      <c r="D368" s="236" t="s">
        <v>137</v>
      </c>
      <c r="E368" s="237" t="s">
        <v>1</v>
      </c>
      <c r="F368" s="238" t="s">
        <v>599</v>
      </c>
      <c r="G368" s="235"/>
      <c r="H368" s="237" t="s">
        <v>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137</v>
      </c>
      <c r="AU368" s="244" t="s">
        <v>86</v>
      </c>
      <c r="AV368" s="13" t="s">
        <v>84</v>
      </c>
      <c r="AW368" s="13" t="s">
        <v>32</v>
      </c>
      <c r="AX368" s="13" t="s">
        <v>76</v>
      </c>
      <c r="AY368" s="244" t="s">
        <v>128</v>
      </c>
    </row>
    <row r="369" s="14" customFormat="1">
      <c r="A369" s="14"/>
      <c r="B369" s="245"/>
      <c r="C369" s="246"/>
      <c r="D369" s="236" t="s">
        <v>137</v>
      </c>
      <c r="E369" s="247" t="s">
        <v>1</v>
      </c>
      <c r="F369" s="248" t="s">
        <v>600</v>
      </c>
      <c r="G369" s="246"/>
      <c r="H369" s="249">
        <v>108.15000000000001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137</v>
      </c>
      <c r="AU369" s="255" t="s">
        <v>86</v>
      </c>
      <c r="AV369" s="14" t="s">
        <v>86</v>
      </c>
      <c r="AW369" s="14" t="s">
        <v>32</v>
      </c>
      <c r="AX369" s="14" t="s">
        <v>76</v>
      </c>
      <c r="AY369" s="255" t="s">
        <v>128</v>
      </c>
    </row>
    <row r="370" s="16" customFormat="1">
      <c r="A370" s="16"/>
      <c r="B370" s="281"/>
      <c r="C370" s="282"/>
      <c r="D370" s="236" t="s">
        <v>137</v>
      </c>
      <c r="E370" s="283" t="s">
        <v>1</v>
      </c>
      <c r="F370" s="284" t="s">
        <v>359</v>
      </c>
      <c r="G370" s="282"/>
      <c r="H370" s="285">
        <v>1003.15</v>
      </c>
      <c r="I370" s="286"/>
      <c r="J370" s="282"/>
      <c r="K370" s="282"/>
      <c r="L370" s="287"/>
      <c r="M370" s="288"/>
      <c r="N370" s="289"/>
      <c r="O370" s="289"/>
      <c r="P370" s="289"/>
      <c r="Q370" s="289"/>
      <c r="R370" s="289"/>
      <c r="S370" s="289"/>
      <c r="T370" s="290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91" t="s">
        <v>137</v>
      </c>
      <c r="AU370" s="291" t="s">
        <v>86</v>
      </c>
      <c r="AV370" s="16" t="s">
        <v>144</v>
      </c>
      <c r="AW370" s="16" t="s">
        <v>32</v>
      </c>
      <c r="AX370" s="16" t="s">
        <v>76</v>
      </c>
      <c r="AY370" s="291" t="s">
        <v>128</v>
      </c>
    </row>
    <row r="371" s="13" customFormat="1">
      <c r="A371" s="13"/>
      <c r="B371" s="234"/>
      <c r="C371" s="235"/>
      <c r="D371" s="236" t="s">
        <v>137</v>
      </c>
      <c r="E371" s="237" t="s">
        <v>1</v>
      </c>
      <c r="F371" s="238" t="s">
        <v>588</v>
      </c>
      <c r="G371" s="235"/>
      <c r="H371" s="237" t="s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137</v>
      </c>
      <c r="AU371" s="244" t="s">
        <v>86</v>
      </c>
      <c r="AV371" s="13" t="s">
        <v>84</v>
      </c>
      <c r="AW371" s="13" t="s">
        <v>32</v>
      </c>
      <c r="AX371" s="13" t="s">
        <v>76</v>
      </c>
      <c r="AY371" s="244" t="s">
        <v>128</v>
      </c>
    </row>
    <row r="372" s="14" customFormat="1">
      <c r="A372" s="14"/>
      <c r="B372" s="245"/>
      <c r="C372" s="246"/>
      <c r="D372" s="236" t="s">
        <v>137</v>
      </c>
      <c r="E372" s="247" t="s">
        <v>1</v>
      </c>
      <c r="F372" s="248" t="s">
        <v>598</v>
      </c>
      <c r="G372" s="246"/>
      <c r="H372" s="249">
        <v>895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137</v>
      </c>
      <c r="AU372" s="255" t="s">
        <v>86</v>
      </c>
      <c r="AV372" s="14" t="s">
        <v>86</v>
      </c>
      <c r="AW372" s="14" t="s">
        <v>32</v>
      </c>
      <c r="AX372" s="14" t="s">
        <v>76</v>
      </c>
      <c r="AY372" s="255" t="s">
        <v>128</v>
      </c>
    </row>
    <row r="373" s="16" customFormat="1">
      <c r="A373" s="16"/>
      <c r="B373" s="281"/>
      <c r="C373" s="282"/>
      <c r="D373" s="236" t="s">
        <v>137</v>
      </c>
      <c r="E373" s="283" t="s">
        <v>1</v>
      </c>
      <c r="F373" s="284" t="s">
        <v>359</v>
      </c>
      <c r="G373" s="282"/>
      <c r="H373" s="285">
        <v>895</v>
      </c>
      <c r="I373" s="286"/>
      <c r="J373" s="282"/>
      <c r="K373" s="282"/>
      <c r="L373" s="287"/>
      <c r="M373" s="288"/>
      <c r="N373" s="289"/>
      <c r="O373" s="289"/>
      <c r="P373" s="289"/>
      <c r="Q373" s="289"/>
      <c r="R373" s="289"/>
      <c r="S373" s="289"/>
      <c r="T373" s="290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91" t="s">
        <v>137</v>
      </c>
      <c r="AU373" s="291" t="s">
        <v>86</v>
      </c>
      <c r="AV373" s="16" t="s">
        <v>144</v>
      </c>
      <c r="AW373" s="16" t="s">
        <v>32</v>
      </c>
      <c r="AX373" s="16" t="s">
        <v>76</v>
      </c>
      <c r="AY373" s="291" t="s">
        <v>128</v>
      </c>
    </row>
    <row r="374" s="15" customFormat="1">
      <c r="A374" s="15"/>
      <c r="B374" s="259"/>
      <c r="C374" s="260"/>
      <c r="D374" s="236" t="s">
        <v>137</v>
      </c>
      <c r="E374" s="261" t="s">
        <v>1</v>
      </c>
      <c r="F374" s="262" t="s">
        <v>263</v>
      </c>
      <c r="G374" s="260"/>
      <c r="H374" s="263">
        <v>1898.1500000000001</v>
      </c>
      <c r="I374" s="264"/>
      <c r="J374" s="260"/>
      <c r="K374" s="260"/>
      <c r="L374" s="265"/>
      <c r="M374" s="266"/>
      <c r="N374" s="267"/>
      <c r="O374" s="267"/>
      <c r="P374" s="267"/>
      <c r="Q374" s="267"/>
      <c r="R374" s="267"/>
      <c r="S374" s="267"/>
      <c r="T374" s="26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9" t="s">
        <v>137</v>
      </c>
      <c r="AU374" s="269" t="s">
        <v>86</v>
      </c>
      <c r="AV374" s="15" t="s">
        <v>142</v>
      </c>
      <c r="AW374" s="15" t="s">
        <v>32</v>
      </c>
      <c r="AX374" s="15" t="s">
        <v>84</v>
      </c>
      <c r="AY374" s="269" t="s">
        <v>128</v>
      </c>
    </row>
    <row r="375" s="2" customFormat="1" ht="24.15" customHeight="1">
      <c r="A375" s="39"/>
      <c r="B375" s="40"/>
      <c r="C375" s="220" t="s">
        <v>601</v>
      </c>
      <c r="D375" s="220" t="s">
        <v>131</v>
      </c>
      <c r="E375" s="221" t="s">
        <v>602</v>
      </c>
      <c r="F375" s="222" t="s">
        <v>603</v>
      </c>
      <c r="G375" s="223" t="s">
        <v>322</v>
      </c>
      <c r="H375" s="224">
        <v>1083.8499999999999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41</v>
      </c>
      <c r="O375" s="92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142</v>
      </c>
      <c r="AT375" s="232" t="s">
        <v>131</v>
      </c>
      <c r="AU375" s="232" t="s">
        <v>86</v>
      </c>
      <c r="AY375" s="18" t="s">
        <v>128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84</v>
      </c>
      <c r="BK375" s="233">
        <f>ROUND(I375*H375,2)</f>
        <v>0</v>
      </c>
      <c r="BL375" s="18" t="s">
        <v>142</v>
      </c>
      <c r="BM375" s="232" t="s">
        <v>604</v>
      </c>
    </row>
    <row r="376" s="13" customFormat="1">
      <c r="A376" s="13"/>
      <c r="B376" s="234"/>
      <c r="C376" s="235"/>
      <c r="D376" s="236" t="s">
        <v>137</v>
      </c>
      <c r="E376" s="237" t="s">
        <v>1</v>
      </c>
      <c r="F376" s="238" t="s">
        <v>597</v>
      </c>
      <c r="G376" s="235"/>
      <c r="H376" s="237" t="s">
        <v>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137</v>
      </c>
      <c r="AU376" s="244" t="s">
        <v>86</v>
      </c>
      <c r="AV376" s="13" t="s">
        <v>84</v>
      </c>
      <c r="AW376" s="13" t="s">
        <v>32</v>
      </c>
      <c r="AX376" s="13" t="s">
        <v>76</v>
      </c>
      <c r="AY376" s="244" t="s">
        <v>128</v>
      </c>
    </row>
    <row r="377" s="13" customFormat="1">
      <c r="A377" s="13"/>
      <c r="B377" s="234"/>
      <c r="C377" s="235"/>
      <c r="D377" s="236" t="s">
        <v>137</v>
      </c>
      <c r="E377" s="237" t="s">
        <v>1</v>
      </c>
      <c r="F377" s="238" t="s">
        <v>605</v>
      </c>
      <c r="G377" s="235"/>
      <c r="H377" s="237" t="s">
        <v>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137</v>
      </c>
      <c r="AU377" s="244" t="s">
        <v>86</v>
      </c>
      <c r="AV377" s="13" t="s">
        <v>84</v>
      </c>
      <c r="AW377" s="13" t="s">
        <v>32</v>
      </c>
      <c r="AX377" s="13" t="s">
        <v>76</v>
      </c>
      <c r="AY377" s="244" t="s">
        <v>128</v>
      </c>
    </row>
    <row r="378" s="14" customFormat="1">
      <c r="A378" s="14"/>
      <c r="B378" s="245"/>
      <c r="C378" s="246"/>
      <c r="D378" s="236" t="s">
        <v>137</v>
      </c>
      <c r="E378" s="247" t="s">
        <v>1</v>
      </c>
      <c r="F378" s="248" t="s">
        <v>606</v>
      </c>
      <c r="G378" s="246"/>
      <c r="H378" s="249">
        <v>250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137</v>
      </c>
      <c r="AU378" s="255" t="s">
        <v>86</v>
      </c>
      <c r="AV378" s="14" t="s">
        <v>86</v>
      </c>
      <c r="AW378" s="14" t="s">
        <v>32</v>
      </c>
      <c r="AX378" s="14" t="s">
        <v>76</v>
      </c>
      <c r="AY378" s="255" t="s">
        <v>128</v>
      </c>
    </row>
    <row r="379" s="13" customFormat="1">
      <c r="A379" s="13"/>
      <c r="B379" s="234"/>
      <c r="C379" s="235"/>
      <c r="D379" s="236" t="s">
        <v>137</v>
      </c>
      <c r="E379" s="237" t="s">
        <v>1</v>
      </c>
      <c r="F379" s="238" t="s">
        <v>599</v>
      </c>
      <c r="G379" s="235"/>
      <c r="H379" s="237" t="s">
        <v>1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137</v>
      </c>
      <c r="AU379" s="244" t="s">
        <v>86</v>
      </c>
      <c r="AV379" s="13" t="s">
        <v>84</v>
      </c>
      <c r="AW379" s="13" t="s">
        <v>32</v>
      </c>
      <c r="AX379" s="13" t="s">
        <v>76</v>
      </c>
      <c r="AY379" s="244" t="s">
        <v>128</v>
      </c>
    </row>
    <row r="380" s="14" customFormat="1">
      <c r="A380" s="14"/>
      <c r="B380" s="245"/>
      <c r="C380" s="246"/>
      <c r="D380" s="236" t="s">
        <v>137</v>
      </c>
      <c r="E380" s="247" t="s">
        <v>1</v>
      </c>
      <c r="F380" s="248" t="s">
        <v>607</v>
      </c>
      <c r="G380" s="246"/>
      <c r="H380" s="249">
        <v>129.84999999999999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137</v>
      </c>
      <c r="AU380" s="255" t="s">
        <v>86</v>
      </c>
      <c r="AV380" s="14" t="s">
        <v>86</v>
      </c>
      <c r="AW380" s="14" t="s">
        <v>32</v>
      </c>
      <c r="AX380" s="14" t="s">
        <v>76</v>
      </c>
      <c r="AY380" s="255" t="s">
        <v>128</v>
      </c>
    </row>
    <row r="381" s="13" customFormat="1">
      <c r="A381" s="13"/>
      <c r="B381" s="234"/>
      <c r="C381" s="235"/>
      <c r="D381" s="236" t="s">
        <v>137</v>
      </c>
      <c r="E381" s="237" t="s">
        <v>1</v>
      </c>
      <c r="F381" s="238" t="s">
        <v>608</v>
      </c>
      <c r="G381" s="235"/>
      <c r="H381" s="237" t="s">
        <v>1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137</v>
      </c>
      <c r="AU381" s="244" t="s">
        <v>86</v>
      </c>
      <c r="AV381" s="13" t="s">
        <v>84</v>
      </c>
      <c r="AW381" s="13" t="s">
        <v>32</v>
      </c>
      <c r="AX381" s="13" t="s">
        <v>76</v>
      </c>
      <c r="AY381" s="244" t="s">
        <v>128</v>
      </c>
    </row>
    <row r="382" s="14" customFormat="1">
      <c r="A382" s="14"/>
      <c r="B382" s="245"/>
      <c r="C382" s="246"/>
      <c r="D382" s="236" t="s">
        <v>137</v>
      </c>
      <c r="E382" s="247" t="s">
        <v>1</v>
      </c>
      <c r="F382" s="248" t="s">
        <v>388</v>
      </c>
      <c r="G382" s="246"/>
      <c r="H382" s="249">
        <v>27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137</v>
      </c>
      <c r="AU382" s="255" t="s">
        <v>86</v>
      </c>
      <c r="AV382" s="14" t="s">
        <v>86</v>
      </c>
      <c r="AW382" s="14" t="s">
        <v>32</v>
      </c>
      <c r="AX382" s="14" t="s">
        <v>76</v>
      </c>
      <c r="AY382" s="255" t="s">
        <v>128</v>
      </c>
    </row>
    <row r="383" s="13" customFormat="1">
      <c r="A383" s="13"/>
      <c r="B383" s="234"/>
      <c r="C383" s="235"/>
      <c r="D383" s="236" t="s">
        <v>137</v>
      </c>
      <c r="E383" s="237" t="s">
        <v>1</v>
      </c>
      <c r="F383" s="238" t="s">
        <v>609</v>
      </c>
      <c r="G383" s="235"/>
      <c r="H383" s="237" t="s">
        <v>1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137</v>
      </c>
      <c r="AU383" s="244" t="s">
        <v>86</v>
      </c>
      <c r="AV383" s="13" t="s">
        <v>84</v>
      </c>
      <c r="AW383" s="13" t="s">
        <v>32</v>
      </c>
      <c r="AX383" s="13" t="s">
        <v>76</v>
      </c>
      <c r="AY383" s="244" t="s">
        <v>128</v>
      </c>
    </row>
    <row r="384" s="14" customFormat="1">
      <c r="A384" s="14"/>
      <c r="B384" s="245"/>
      <c r="C384" s="246"/>
      <c r="D384" s="236" t="s">
        <v>137</v>
      </c>
      <c r="E384" s="247" t="s">
        <v>1</v>
      </c>
      <c r="F384" s="248" t="s">
        <v>610</v>
      </c>
      <c r="G384" s="246"/>
      <c r="H384" s="249">
        <v>205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137</v>
      </c>
      <c r="AU384" s="255" t="s">
        <v>86</v>
      </c>
      <c r="AV384" s="14" t="s">
        <v>86</v>
      </c>
      <c r="AW384" s="14" t="s">
        <v>32</v>
      </c>
      <c r="AX384" s="14" t="s">
        <v>76</v>
      </c>
      <c r="AY384" s="255" t="s">
        <v>128</v>
      </c>
    </row>
    <row r="385" s="16" customFormat="1">
      <c r="A385" s="16"/>
      <c r="B385" s="281"/>
      <c r="C385" s="282"/>
      <c r="D385" s="236" t="s">
        <v>137</v>
      </c>
      <c r="E385" s="283" t="s">
        <v>1</v>
      </c>
      <c r="F385" s="284" t="s">
        <v>359</v>
      </c>
      <c r="G385" s="282"/>
      <c r="H385" s="285">
        <v>611.85000000000002</v>
      </c>
      <c r="I385" s="286"/>
      <c r="J385" s="282"/>
      <c r="K385" s="282"/>
      <c r="L385" s="287"/>
      <c r="M385" s="288"/>
      <c r="N385" s="289"/>
      <c r="O385" s="289"/>
      <c r="P385" s="289"/>
      <c r="Q385" s="289"/>
      <c r="R385" s="289"/>
      <c r="S385" s="289"/>
      <c r="T385" s="290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91" t="s">
        <v>137</v>
      </c>
      <c r="AU385" s="291" t="s">
        <v>86</v>
      </c>
      <c r="AV385" s="16" t="s">
        <v>144</v>
      </c>
      <c r="AW385" s="16" t="s">
        <v>32</v>
      </c>
      <c r="AX385" s="16" t="s">
        <v>76</v>
      </c>
      <c r="AY385" s="291" t="s">
        <v>128</v>
      </c>
    </row>
    <row r="386" s="13" customFormat="1">
      <c r="A386" s="13"/>
      <c r="B386" s="234"/>
      <c r="C386" s="235"/>
      <c r="D386" s="236" t="s">
        <v>137</v>
      </c>
      <c r="E386" s="237" t="s">
        <v>1</v>
      </c>
      <c r="F386" s="238" t="s">
        <v>611</v>
      </c>
      <c r="G386" s="235"/>
      <c r="H386" s="237" t="s">
        <v>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137</v>
      </c>
      <c r="AU386" s="244" t="s">
        <v>86</v>
      </c>
      <c r="AV386" s="13" t="s">
        <v>84</v>
      </c>
      <c r="AW386" s="13" t="s">
        <v>32</v>
      </c>
      <c r="AX386" s="13" t="s">
        <v>76</v>
      </c>
      <c r="AY386" s="244" t="s">
        <v>128</v>
      </c>
    </row>
    <row r="387" s="13" customFormat="1">
      <c r="A387" s="13"/>
      <c r="B387" s="234"/>
      <c r="C387" s="235"/>
      <c r="D387" s="236" t="s">
        <v>137</v>
      </c>
      <c r="E387" s="237" t="s">
        <v>1</v>
      </c>
      <c r="F387" s="238" t="s">
        <v>612</v>
      </c>
      <c r="G387" s="235"/>
      <c r="H387" s="237" t="s">
        <v>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137</v>
      </c>
      <c r="AU387" s="244" t="s">
        <v>86</v>
      </c>
      <c r="AV387" s="13" t="s">
        <v>84</v>
      </c>
      <c r="AW387" s="13" t="s">
        <v>32</v>
      </c>
      <c r="AX387" s="13" t="s">
        <v>76</v>
      </c>
      <c r="AY387" s="244" t="s">
        <v>128</v>
      </c>
    </row>
    <row r="388" s="14" customFormat="1">
      <c r="A388" s="14"/>
      <c r="B388" s="245"/>
      <c r="C388" s="246"/>
      <c r="D388" s="236" t="s">
        <v>137</v>
      </c>
      <c r="E388" s="247" t="s">
        <v>1</v>
      </c>
      <c r="F388" s="248" t="s">
        <v>613</v>
      </c>
      <c r="G388" s="246"/>
      <c r="H388" s="249">
        <v>402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137</v>
      </c>
      <c r="AU388" s="255" t="s">
        <v>86</v>
      </c>
      <c r="AV388" s="14" t="s">
        <v>86</v>
      </c>
      <c r="AW388" s="14" t="s">
        <v>32</v>
      </c>
      <c r="AX388" s="14" t="s">
        <v>76</v>
      </c>
      <c r="AY388" s="255" t="s">
        <v>128</v>
      </c>
    </row>
    <row r="389" s="13" customFormat="1">
      <c r="A389" s="13"/>
      <c r="B389" s="234"/>
      <c r="C389" s="235"/>
      <c r="D389" s="236" t="s">
        <v>137</v>
      </c>
      <c r="E389" s="237" t="s">
        <v>1</v>
      </c>
      <c r="F389" s="238" t="s">
        <v>614</v>
      </c>
      <c r="G389" s="235"/>
      <c r="H389" s="237" t="s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137</v>
      </c>
      <c r="AU389" s="244" t="s">
        <v>86</v>
      </c>
      <c r="AV389" s="13" t="s">
        <v>84</v>
      </c>
      <c r="AW389" s="13" t="s">
        <v>32</v>
      </c>
      <c r="AX389" s="13" t="s">
        <v>76</v>
      </c>
      <c r="AY389" s="244" t="s">
        <v>128</v>
      </c>
    </row>
    <row r="390" s="14" customFormat="1">
      <c r="A390" s="14"/>
      <c r="B390" s="245"/>
      <c r="C390" s="246"/>
      <c r="D390" s="236" t="s">
        <v>137</v>
      </c>
      <c r="E390" s="247" t="s">
        <v>1</v>
      </c>
      <c r="F390" s="248" t="s">
        <v>615</v>
      </c>
      <c r="G390" s="246"/>
      <c r="H390" s="249">
        <v>70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137</v>
      </c>
      <c r="AU390" s="255" t="s">
        <v>86</v>
      </c>
      <c r="AV390" s="14" t="s">
        <v>86</v>
      </c>
      <c r="AW390" s="14" t="s">
        <v>32</v>
      </c>
      <c r="AX390" s="14" t="s">
        <v>76</v>
      </c>
      <c r="AY390" s="255" t="s">
        <v>128</v>
      </c>
    </row>
    <row r="391" s="16" customFormat="1">
      <c r="A391" s="16"/>
      <c r="B391" s="281"/>
      <c r="C391" s="282"/>
      <c r="D391" s="236" t="s">
        <v>137</v>
      </c>
      <c r="E391" s="283" t="s">
        <v>1</v>
      </c>
      <c r="F391" s="284" t="s">
        <v>359</v>
      </c>
      <c r="G391" s="282"/>
      <c r="H391" s="285">
        <v>472</v>
      </c>
      <c r="I391" s="286"/>
      <c r="J391" s="282"/>
      <c r="K391" s="282"/>
      <c r="L391" s="287"/>
      <c r="M391" s="288"/>
      <c r="N391" s="289"/>
      <c r="O391" s="289"/>
      <c r="P391" s="289"/>
      <c r="Q391" s="289"/>
      <c r="R391" s="289"/>
      <c r="S391" s="289"/>
      <c r="T391" s="290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291" t="s">
        <v>137</v>
      </c>
      <c r="AU391" s="291" t="s">
        <v>86</v>
      </c>
      <c r="AV391" s="16" t="s">
        <v>144</v>
      </c>
      <c r="AW391" s="16" t="s">
        <v>32</v>
      </c>
      <c r="AX391" s="16" t="s">
        <v>76</v>
      </c>
      <c r="AY391" s="291" t="s">
        <v>128</v>
      </c>
    </row>
    <row r="392" s="15" customFormat="1">
      <c r="A392" s="15"/>
      <c r="B392" s="259"/>
      <c r="C392" s="260"/>
      <c r="D392" s="236" t="s">
        <v>137</v>
      </c>
      <c r="E392" s="261" t="s">
        <v>1</v>
      </c>
      <c r="F392" s="262" t="s">
        <v>263</v>
      </c>
      <c r="G392" s="260"/>
      <c r="H392" s="263">
        <v>1083.8499999999999</v>
      </c>
      <c r="I392" s="264"/>
      <c r="J392" s="260"/>
      <c r="K392" s="260"/>
      <c r="L392" s="265"/>
      <c r="M392" s="266"/>
      <c r="N392" s="267"/>
      <c r="O392" s="267"/>
      <c r="P392" s="267"/>
      <c r="Q392" s="267"/>
      <c r="R392" s="267"/>
      <c r="S392" s="267"/>
      <c r="T392" s="268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9" t="s">
        <v>137</v>
      </c>
      <c r="AU392" s="269" t="s">
        <v>86</v>
      </c>
      <c r="AV392" s="15" t="s">
        <v>142</v>
      </c>
      <c r="AW392" s="15" t="s">
        <v>32</v>
      </c>
      <c r="AX392" s="15" t="s">
        <v>84</v>
      </c>
      <c r="AY392" s="269" t="s">
        <v>128</v>
      </c>
    </row>
    <row r="393" s="2" customFormat="1" ht="24.15" customHeight="1">
      <c r="A393" s="39"/>
      <c r="B393" s="40"/>
      <c r="C393" s="220" t="s">
        <v>616</v>
      </c>
      <c r="D393" s="220" t="s">
        <v>131</v>
      </c>
      <c r="E393" s="221" t="s">
        <v>617</v>
      </c>
      <c r="F393" s="222" t="s">
        <v>618</v>
      </c>
      <c r="G393" s="223" t="s">
        <v>322</v>
      </c>
      <c r="H393" s="224">
        <v>40</v>
      </c>
      <c r="I393" s="225"/>
      <c r="J393" s="226">
        <f>ROUND(I393*H393,2)</f>
        <v>0</v>
      </c>
      <c r="K393" s="227"/>
      <c r="L393" s="45"/>
      <c r="M393" s="228" t="s">
        <v>1</v>
      </c>
      <c r="N393" s="229" t="s">
        <v>41</v>
      </c>
      <c r="O393" s="92"/>
      <c r="P393" s="230">
        <f>O393*H393</f>
        <v>0</v>
      </c>
      <c r="Q393" s="230">
        <v>0</v>
      </c>
      <c r="R393" s="230">
        <f>Q393*H393</f>
        <v>0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142</v>
      </c>
      <c r="AT393" s="232" t="s">
        <v>131</v>
      </c>
      <c r="AU393" s="232" t="s">
        <v>86</v>
      </c>
      <c r="AY393" s="18" t="s">
        <v>128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84</v>
      </c>
      <c r="BK393" s="233">
        <f>ROUND(I393*H393,2)</f>
        <v>0</v>
      </c>
      <c r="BL393" s="18" t="s">
        <v>142</v>
      </c>
      <c r="BM393" s="232" t="s">
        <v>619</v>
      </c>
    </row>
    <row r="394" s="13" customFormat="1">
      <c r="A394" s="13"/>
      <c r="B394" s="234"/>
      <c r="C394" s="235"/>
      <c r="D394" s="236" t="s">
        <v>137</v>
      </c>
      <c r="E394" s="237" t="s">
        <v>1</v>
      </c>
      <c r="F394" s="238" t="s">
        <v>620</v>
      </c>
      <c r="G394" s="235"/>
      <c r="H394" s="237" t="s">
        <v>1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137</v>
      </c>
      <c r="AU394" s="244" t="s">
        <v>86</v>
      </c>
      <c r="AV394" s="13" t="s">
        <v>84</v>
      </c>
      <c r="AW394" s="13" t="s">
        <v>32</v>
      </c>
      <c r="AX394" s="13" t="s">
        <v>76</v>
      </c>
      <c r="AY394" s="244" t="s">
        <v>128</v>
      </c>
    </row>
    <row r="395" s="14" customFormat="1">
      <c r="A395" s="14"/>
      <c r="B395" s="245"/>
      <c r="C395" s="246"/>
      <c r="D395" s="236" t="s">
        <v>137</v>
      </c>
      <c r="E395" s="247" t="s">
        <v>1</v>
      </c>
      <c r="F395" s="248" t="s">
        <v>153</v>
      </c>
      <c r="G395" s="246"/>
      <c r="H395" s="249">
        <v>40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137</v>
      </c>
      <c r="AU395" s="255" t="s">
        <v>86</v>
      </c>
      <c r="AV395" s="14" t="s">
        <v>86</v>
      </c>
      <c r="AW395" s="14" t="s">
        <v>32</v>
      </c>
      <c r="AX395" s="14" t="s">
        <v>84</v>
      </c>
      <c r="AY395" s="255" t="s">
        <v>128</v>
      </c>
    </row>
    <row r="396" s="2" customFormat="1" ht="24.15" customHeight="1">
      <c r="A396" s="39"/>
      <c r="B396" s="40"/>
      <c r="C396" s="220" t="s">
        <v>621</v>
      </c>
      <c r="D396" s="220" t="s">
        <v>131</v>
      </c>
      <c r="E396" s="221" t="s">
        <v>622</v>
      </c>
      <c r="F396" s="222" t="s">
        <v>623</v>
      </c>
      <c r="G396" s="223" t="s">
        <v>322</v>
      </c>
      <c r="H396" s="224">
        <v>40</v>
      </c>
      <c r="I396" s="225"/>
      <c r="J396" s="226">
        <f>ROUND(I396*H396,2)</f>
        <v>0</v>
      </c>
      <c r="K396" s="227"/>
      <c r="L396" s="45"/>
      <c r="M396" s="228" t="s">
        <v>1</v>
      </c>
      <c r="N396" s="229" t="s">
        <v>41</v>
      </c>
      <c r="O396" s="92"/>
      <c r="P396" s="230">
        <f>O396*H396</f>
        <v>0</v>
      </c>
      <c r="Q396" s="230">
        <v>0</v>
      </c>
      <c r="R396" s="230">
        <f>Q396*H396</f>
        <v>0</v>
      </c>
      <c r="S396" s="230">
        <v>0</v>
      </c>
      <c r="T396" s="23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2" t="s">
        <v>142</v>
      </c>
      <c r="AT396" s="232" t="s">
        <v>131</v>
      </c>
      <c r="AU396" s="232" t="s">
        <v>86</v>
      </c>
      <c r="AY396" s="18" t="s">
        <v>128</v>
      </c>
      <c r="BE396" s="233">
        <f>IF(N396="základní",J396,0)</f>
        <v>0</v>
      </c>
      <c r="BF396" s="233">
        <f>IF(N396="snížená",J396,0)</f>
        <v>0</v>
      </c>
      <c r="BG396" s="233">
        <f>IF(N396="zákl. přenesená",J396,0)</f>
        <v>0</v>
      </c>
      <c r="BH396" s="233">
        <f>IF(N396="sníž. přenesená",J396,0)</f>
        <v>0</v>
      </c>
      <c r="BI396" s="233">
        <f>IF(N396="nulová",J396,0)</f>
        <v>0</v>
      </c>
      <c r="BJ396" s="18" t="s">
        <v>84</v>
      </c>
      <c r="BK396" s="233">
        <f>ROUND(I396*H396,2)</f>
        <v>0</v>
      </c>
      <c r="BL396" s="18" t="s">
        <v>142</v>
      </c>
      <c r="BM396" s="232" t="s">
        <v>624</v>
      </c>
    </row>
    <row r="397" s="13" customFormat="1">
      <c r="A397" s="13"/>
      <c r="B397" s="234"/>
      <c r="C397" s="235"/>
      <c r="D397" s="236" t="s">
        <v>137</v>
      </c>
      <c r="E397" s="237" t="s">
        <v>1</v>
      </c>
      <c r="F397" s="238" t="s">
        <v>620</v>
      </c>
      <c r="G397" s="235"/>
      <c r="H397" s="237" t="s">
        <v>1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137</v>
      </c>
      <c r="AU397" s="244" t="s">
        <v>86</v>
      </c>
      <c r="AV397" s="13" t="s">
        <v>84</v>
      </c>
      <c r="AW397" s="13" t="s">
        <v>32</v>
      </c>
      <c r="AX397" s="13" t="s">
        <v>76</v>
      </c>
      <c r="AY397" s="244" t="s">
        <v>128</v>
      </c>
    </row>
    <row r="398" s="14" customFormat="1">
      <c r="A398" s="14"/>
      <c r="B398" s="245"/>
      <c r="C398" s="246"/>
      <c r="D398" s="236" t="s">
        <v>137</v>
      </c>
      <c r="E398" s="247" t="s">
        <v>1</v>
      </c>
      <c r="F398" s="248" t="s">
        <v>153</v>
      </c>
      <c r="G398" s="246"/>
      <c r="H398" s="249">
        <v>40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137</v>
      </c>
      <c r="AU398" s="255" t="s">
        <v>86</v>
      </c>
      <c r="AV398" s="14" t="s">
        <v>86</v>
      </c>
      <c r="AW398" s="14" t="s">
        <v>32</v>
      </c>
      <c r="AX398" s="14" t="s">
        <v>84</v>
      </c>
      <c r="AY398" s="255" t="s">
        <v>128</v>
      </c>
    </row>
    <row r="399" s="2" customFormat="1" ht="24.15" customHeight="1">
      <c r="A399" s="39"/>
      <c r="B399" s="40"/>
      <c r="C399" s="220" t="s">
        <v>625</v>
      </c>
      <c r="D399" s="220" t="s">
        <v>131</v>
      </c>
      <c r="E399" s="221" t="s">
        <v>626</v>
      </c>
      <c r="F399" s="222" t="s">
        <v>627</v>
      </c>
      <c r="G399" s="223" t="s">
        <v>322</v>
      </c>
      <c r="H399" s="224">
        <v>1190</v>
      </c>
      <c r="I399" s="225"/>
      <c r="J399" s="226">
        <f>ROUND(I399*H399,2)</f>
        <v>0</v>
      </c>
      <c r="K399" s="227"/>
      <c r="L399" s="45"/>
      <c r="M399" s="228" t="s">
        <v>1</v>
      </c>
      <c r="N399" s="229" t="s">
        <v>41</v>
      </c>
      <c r="O399" s="92"/>
      <c r="P399" s="230">
        <f>O399*H399</f>
        <v>0</v>
      </c>
      <c r="Q399" s="230">
        <v>0</v>
      </c>
      <c r="R399" s="230">
        <f>Q399*H399</f>
        <v>0</v>
      </c>
      <c r="S399" s="230">
        <v>0</v>
      </c>
      <c r="T399" s="23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2" t="s">
        <v>142</v>
      </c>
      <c r="AT399" s="232" t="s">
        <v>131</v>
      </c>
      <c r="AU399" s="232" t="s">
        <v>86</v>
      </c>
      <c r="AY399" s="18" t="s">
        <v>128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8" t="s">
        <v>84</v>
      </c>
      <c r="BK399" s="233">
        <f>ROUND(I399*H399,2)</f>
        <v>0</v>
      </c>
      <c r="BL399" s="18" t="s">
        <v>142</v>
      </c>
      <c r="BM399" s="232" t="s">
        <v>628</v>
      </c>
    </row>
    <row r="400" s="14" customFormat="1">
      <c r="A400" s="14"/>
      <c r="B400" s="245"/>
      <c r="C400" s="246"/>
      <c r="D400" s="236" t="s">
        <v>137</v>
      </c>
      <c r="E400" s="247" t="s">
        <v>1</v>
      </c>
      <c r="F400" s="248" t="s">
        <v>629</v>
      </c>
      <c r="G400" s="246"/>
      <c r="H400" s="249">
        <v>1190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137</v>
      </c>
      <c r="AU400" s="255" t="s">
        <v>86</v>
      </c>
      <c r="AV400" s="14" t="s">
        <v>86</v>
      </c>
      <c r="AW400" s="14" t="s">
        <v>32</v>
      </c>
      <c r="AX400" s="14" t="s">
        <v>84</v>
      </c>
      <c r="AY400" s="255" t="s">
        <v>128</v>
      </c>
    </row>
    <row r="401" s="2" customFormat="1" ht="24.15" customHeight="1">
      <c r="A401" s="39"/>
      <c r="B401" s="40"/>
      <c r="C401" s="220" t="s">
        <v>630</v>
      </c>
      <c r="D401" s="220" t="s">
        <v>131</v>
      </c>
      <c r="E401" s="221" t="s">
        <v>631</v>
      </c>
      <c r="F401" s="222" t="s">
        <v>632</v>
      </c>
      <c r="G401" s="223" t="s">
        <v>322</v>
      </c>
      <c r="H401" s="224">
        <v>1217</v>
      </c>
      <c r="I401" s="225"/>
      <c r="J401" s="226">
        <f>ROUND(I401*H401,2)</f>
        <v>0</v>
      </c>
      <c r="K401" s="227"/>
      <c r="L401" s="45"/>
      <c r="M401" s="228" t="s">
        <v>1</v>
      </c>
      <c r="N401" s="229" t="s">
        <v>41</v>
      </c>
      <c r="O401" s="92"/>
      <c r="P401" s="230">
        <f>O401*H401</f>
        <v>0</v>
      </c>
      <c r="Q401" s="230">
        <v>0</v>
      </c>
      <c r="R401" s="230">
        <f>Q401*H401</f>
        <v>0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142</v>
      </c>
      <c r="AT401" s="232" t="s">
        <v>131</v>
      </c>
      <c r="AU401" s="232" t="s">
        <v>86</v>
      </c>
      <c r="AY401" s="18" t="s">
        <v>128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84</v>
      </c>
      <c r="BK401" s="233">
        <f>ROUND(I401*H401,2)</f>
        <v>0</v>
      </c>
      <c r="BL401" s="18" t="s">
        <v>142</v>
      </c>
      <c r="BM401" s="232" t="s">
        <v>633</v>
      </c>
    </row>
    <row r="402" s="14" customFormat="1">
      <c r="A402" s="14"/>
      <c r="B402" s="245"/>
      <c r="C402" s="246"/>
      <c r="D402" s="236" t="s">
        <v>137</v>
      </c>
      <c r="E402" s="247" t="s">
        <v>1</v>
      </c>
      <c r="F402" s="248" t="s">
        <v>634</v>
      </c>
      <c r="G402" s="246"/>
      <c r="H402" s="249">
        <v>1217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137</v>
      </c>
      <c r="AU402" s="255" t="s">
        <v>86</v>
      </c>
      <c r="AV402" s="14" t="s">
        <v>86</v>
      </c>
      <c r="AW402" s="14" t="s">
        <v>32</v>
      </c>
      <c r="AX402" s="14" t="s">
        <v>84</v>
      </c>
      <c r="AY402" s="255" t="s">
        <v>128</v>
      </c>
    </row>
    <row r="403" s="2" customFormat="1" ht="24.15" customHeight="1">
      <c r="A403" s="39"/>
      <c r="B403" s="40"/>
      <c r="C403" s="220" t="s">
        <v>635</v>
      </c>
      <c r="D403" s="220" t="s">
        <v>131</v>
      </c>
      <c r="E403" s="221" t="s">
        <v>636</v>
      </c>
      <c r="F403" s="222" t="s">
        <v>637</v>
      </c>
      <c r="G403" s="223" t="s">
        <v>322</v>
      </c>
      <c r="H403" s="224">
        <v>12</v>
      </c>
      <c r="I403" s="225"/>
      <c r="J403" s="226">
        <f>ROUND(I403*H403,2)</f>
        <v>0</v>
      </c>
      <c r="K403" s="227"/>
      <c r="L403" s="45"/>
      <c r="M403" s="228" t="s">
        <v>1</v>
      </c>
      <c r="N403" s="229" t="s">
        <v>41</v>
      </c>
      <c r="O403" s="92"/>
      <c r="P403" s="230">
        <f>O403*H403</f>
        <v>0</v>
      </c>
      <c r="Q403" s="230">
        <v>0</v>
      </c>
      <c r="R403" s="230">
        <f>Q403*H403</f>
        <v>0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142</v>
      </c>
      <c r="AT403" s="232" t="s">
        <v>131</v>
      </c>
      <c r="AU403" s="232" t="s">
        <v>86</v>
      </c>
      <c r="AY403" s="18" t="s">
        <v>128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84</v>
      </c>
      <c r="BK403" s="233">
        <f>ROUND(I403*H403,2)</f>
        <v>0</v>
      </c>
      <c r="BL403" s="18" t="s">
        <v>142</v>
      </c>
      <c r="BM403" s="232" t="s">
        <v>638</v>
      </c>
    </row>
    <row r="404" s="13" customFormat="1">
      <c r="A404" s="13"/>
      <c r="B404" s="234"/>
      <c r="C404" s="235"/>
      <c r="D404" s="236" t="s">
        <v>137</v>
      </c>
      <c r="E404" s="237" t="s">
        <v>1</v>
      </c>
      <c r="F404" s="238" t="s">
        <v>639</v>
      </c>
      <c r="G404" s="235"/>
      <c r="H404" s="237" t="s">
        <v>1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137</v>
      </c>
      <c r="AU404" s="244" t="s">
        <v>86</v>
      </c>
      <c r="AV404" s="13" t="s">
        <v>84</v>
      </c>
      <c r="AW404" s="13" t="s">
        <v>32</v>
      </c>
      <c r="AX404" s="13" t="s">
        <v>76</v>
      </c>
      <c r="AY404" s="244" t="s">
        <v>128</v>
      </c>
    </row>
    <row r="405" s="14" customFormat="1">
      <c r="A405" s="14"/>
      <c r="B405" s="245"/>
      <c r="C405" s="246"/>
      <c r="D405" s="236" t="s">
        <v>137</v>
      </c>
      <c r="E405" s="247" t="s">
        <v>1</v>
      </c>
      <c r="F405" s="248" t="s">
        <v>640</v>
      </c>
      <c r="G405" s="246"/>
      <c r="H405" s="249">
        <v>12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137</v>
      </c>
      <c r="AU405" s="255" t="s">
        <v>86</v>
      </c>
      <c r="AV405" s="14" t="s">
        <v>86</v>
      </c>
      <c r="AW405" s="14" t="s">
        <v>32</v>
      </c>
      <c r="AX405" s="14" t="s">
        <v>84</v>
      </c>
      <c r="AY405" s="255" t="s">
        <v>128</v>
      </c>
    </row>
    <row r="406" s="2" customFormat="1" ht="24.15" customHeight="1">
      <c r="A406" s="39"/>
      <c r="B406" s="40"/>
      <c r="C406" s="220" t="s">
        <v>641</v>
      </c>
      <c r="D406" s="220" t="s">
        <v>131</v>
      </c>
      <c r="E406" s="221" t="s">
        <v>642</v>
      </c>
      <c r="F406" s="222" t="s">
        <v>643</v>
      </c>
      <c r="G406" s="223" t="s">
        <v>322</v>
      </c>
      <c r="H406" s="224">
        <v>1190</v>
      </c>
      <c r="I406" s="225"/>
      <c r="J406" s="226">
        <f>ROUND(I406*H406,2)</f>
        <v>0</v>
      </c>
      <c r="K406" s="227"/>
      <c r="L406" s="45"/>
      <c r="M406" s="228" t="s">
        <v>1</v>
      </c>
      <c r="N406" s="229" t="s">
        <v>41</v>
      </c>
      <c r="O406" s="92"/>
      <c r="P406" s="230">
        <f>O406*H406</f>
        <v>0</v>
      </c>
      <c r="Q406" s="230">
        <v>0</v>
      </c>
      <c r="R406" s="230">
        <f>Q406*H406</f>
        <v>0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142</v>
      </c>
      <c r="AT406" s="232" t="s">
        <v>131</v>
      </c>
      <c r="AU406" s="232" t="s">
        <v>86</v>
      </c>
      <c r="AY406" s="18" t="s">
        <v>128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84</v>
      </c>
      <c r="BK406" s="233">
        <f>ROUND(I406*H406,2)</f>
        <v>0</v>
      </c>
      <c r="BL406" s="18" t="s">
        <v>142</v>
      </c>
      <c r="BM406" s="232" t="s">
        <v>644</v>
      </c>
    </row>
    <row r="407" s="14" customFormat="1">
      <c r="A407" s="14"/>
      <c r="B407" s="245"/>
      <c r="C407" s="246"/>
      <c r="D407" s="236" t="s">
        <v>137</v>
      </c>
      <c r="E407" s="247" t="s">
        <v>1</v>
      </c>
      <c r="F407" s="248" t="s">
        <v>629</v>
      </c>
      <c r="G407" s="246"/>
      <c r="H407" s="249">
        <v>1190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137</v>
      </c>
      <c r="AU407" s="255" t="s">
        <v>86</v>
      </c>
      <c r="AV407" s="14" t="s">
        <v>86</v>
      </c>
      <c r="AW407" s="14" t="s">
        <v>32</v>
      </c>
      <c r="AX407" s="14" t="s">
        <v>84</v>
      </c>
      <c r="AY407" s="255" t="s">
        <v>128</v>
      </c>
    </row>
    <row r="408" s="2" customFormat="1" ht="21.75" customHeight="1">
      <c r="A408" s="39"/>
      <c r="B408" s="40"/>
      <c r="C408" s="220" t="s">
        <v>645</v>
      </c>
      <c r="D408" s="220" t="s">
        <v>131</v>
      </c>
      <c r="E408" s="221" t="s">
        <v>646</v>
      </c>
      <c r="F408" s="222" t="s">
        <v>647</v>
      </c>
      <c r="G408" s="223" t="s">
        <v>322</v>
      </c>
      <c r="H408" s="224">
        <v>1270</v>
      </c>
      <c r="I408" s="225"/>
      <c r="J408" s="226">
        <f>ROUND(I408*H408,2)</f>
        <v>0</v>
      </c>
      <c r="K408" s="227"/>
      <c r="L408" s="45"/>
      <c r="M408" s="228" t="s">
        <v>1</v>
      </c>
      <c r="N408" s="229" t="s">
        <v>41</v>
      </c>
      <c r="O408" s="92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142</v>
      </c>
      <c r="AT408" s="232" t="s">
        <v>131</v>
      </c>
      <c r="AU408" s="232" t="s">
        <v>86</v>
      </c>
      <c r="AY408" s="18" t="s">
        <v>128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84</v>
      </c>
      <c r="BK408" s="233">
        <f>ROUND(I408*H408,2)</f>
        <v>0</v>
      </c>
      <c r="BL408" s="18" t="s">
        <v>142</v>
      </c>
      <c r="BM408" s="232" t="s">
        <v>648</v>
      </c>
    </row>
    <row r="409" s="14" customFormat="1">
      <c r="A409" s="14"/>
      <c r="B409" s="245"/>
      <c r="C409" s="246"/>
      <c r="D409" s="236" t="s">
        <v>137</v>
      </c>
      <c r="E409" s="247" t="s">
        <v>1</v>
      </c>
      <c r="F409" s="248" t="s">
        <v>649</v>
      </c>
      <c r="G409" s="246"/>
      <c r="H409" s="249">
        <v>1270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137</v>
      </c>
      <c r="AU409" s="255" t="s">
        <v>86</v>
      </c>
      <c r="AV409" s="14" t="s">
        <v>86</v>
      </c>
      <c r="AW409" s="14" t="s">
        <v>32</v>
      </c>
      <c r="AX409" s="14" t="s">
        <v>84</v>
      </c>
      <c r="AY409" s="255" t="s">
        <v>128</v>
      </c>
    </row>
    <row r="410" s="2" customFormat="1" ht="33" customHeight="1">
      <c r="A410" s="39"/>
      <c r="B410" s="40"/>
      <c r="C410" s="220" t="s">
        <v>650</v>
      </c>
      <c r="D410" s="220" t="s">
        <v>131</v>
      </c>
      <c r="E410" s="221" t="s">
        <v>651</v>
      </c>
      <c r="F410" s="222" t="s">
        <v>652</v>
      </c>
      <c r="G410" s="223" t="s">
        <v>322</v>
      </c>
      <c r="H410" s="224">
        <v>1270</v>
      </c>
      <c r="I410" s="225"/>
      <c r="J410" s="226">
        <f>ROUND(I410*H410,2)</f>
        <v>0</v>
      </c>
      <c r="K410" s="227"/>
      <c r="L410" s="45"/>
      <c r="M410" s="228" t="s">
        <v>1</v>
      </c>
      <c r="N410" s="229" t="s">
        <v>41</v>
      </c>
      <c r="O410" s="92"/>
      <c r="P410" s="230">
        <f>O410*H410</f>
        <v>0</v>
      </c>
      <c r="Q410" s="230">
        <v>0</v>
      </c>
      <c r="R410" s="230">
        <f>Q410*H410</f>
        <v>0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142</v>
      </c>
      <c r="AT410" s="232" t="s">
        <v>131</v>
      </c>
      <c r="AU410" s="232" t="s">
        <v>86</v>
      </c>
      <c r="AY410" s="18" t="s">
        <v>128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84</v>
      </c>
      <c r="BK410" s="233">
        <f>ROUND(I410*H410,2)</f>
        <v>0</v>
      </c>
      <c r="BL410" s="18" t="s">
        <v>142</v>
      </c>
      <c r="BM410" s="232" t="s">
        <v>653</v>
      </c>
    </row>
    <row r="411" s="14" customFormat="1">
      <c r="A411" s="14"/>
      <c r="B411" s="245"/>
      <c r="C411" s="246"/>
      <c r="D411" s="236" t="s">
        <v>137</v>
      </c>
      <c r="E411" s="247" t="s">
        <v>1</v>
      </c>
      <c r="F411" s="248" t="s">
        <v>649</v>
      </c>
      <c r="G411" s="246"/>
      <c r="H411" s="249">
        <v>1270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137</v>
      </c>
      <c r="AU411" s="255" t="s">
        <v>86</v>
      </c>
      <c r="AV411" s="14" t="s">
        <v>86</v>
      </c>
      <c r="AW411" s="14" t="s">
        <v>32</v>
      </c>
      <c r="AX411" s="14" t="s">
        <v>84</v>
      </c>
      <c r="AY411" s="255" t="s">
        <v>128</v>
      </c>
    </row>
    <row r="412" s="2" customFormat="1" ht="24.15" customHeight="1">
      <c r="A412" s="39"/>
      <c r="B412" s="40"/>
      <c r="C412" s="220" t="s">
        <v>654</v>
      </c>
      <c r="D412" s="220" t="s">
        <v>131</v>
      </c>
      <c r="E412" s="221" t="s">
        <v>655</v>
      </c>
      <c r="F412" s="222" t="s">
        <v>656</v>
      </c>
      <c r="G412" s="223" t="s">
        <v>322</v>
      </c>
      <c r="H412" s="224">
        <v>27</v>
      </c>
      <c r="I412" s="225"/>
      <c r="J412" s="226">
        <f>ROUND(I412*H412,2)</f>
        <v>0</v>
      </c>
      <c r="K412" s="227"/>
      <c r="L412" s="45"/>
      <c r="M412" s="228" t="s">
        <v>1</v>
      </c>
      <c r="N412" s="229" t="s">
        <v>41</v>
      </c>
      <c r="O412" s="92"/>
      <c r="P412" s="230">
        <f>O412*H412</f>
        <v>0</v>
      </c>
      <c r="Q412" s="230">
        <v>0.1837</v>
      </c>
      <c r="R412" s="230">
        <f>Q412*H412</f>
        <v>4.9599000000000002</v>
      </c>
      <c r="S412" s="230">
        <v>0</v>
      </c>
      <c r="T412" s="23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2" t="s">
        <v>142</v>
      </c>
      <c r="AT412" s="232" t="s">
        <v>131</v>
      </c>
      <c r="AU412" s="232" t="s">
        <v>86</v>
      </c>
      <c r="AY412" s="18" t="s">
        <v>128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8" t="s">
        <v>84</v>
      </c>
      <c r="BK412" s="233">
        <f>ROUND(I412*H412,2)</f>
        <v>0</v>
      </c>
      <c r="BL412" s="18" t="s">
        <v>142</v>
      </c>
      <c r="BM412" s="232" t="s">
        <v>657</v>
      </c>
    </row>
    <row r="413" s="14" customFormat="1">
      <c r="A413" s="14"/>
      <c r="B413" s="245"/>
      <c r="C413" s="246"/>
      <c r="D413" s="236" t="s">
        <v>137</v>
      </c>
      <c r="E413" s="247" t="s">
        <v>1</v>
      </c>
      <c r="F413" s="248" t="s">
        <v>388</v>
      </c>
      <c r="G413" s="246"/>
      <c r="H413" s="249">
        <v>27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137</v>
      </c>
      <c r="AU413" s="255" t="s">
        <v>86</v>
      </c>
      <c r="AV413" s="14" t="s">
        <v>86</v>
      </c>
      <c r="AW413" s="14" t="s">
        <v>32</v>
      </c>
      <c r="AX413" s="14" t="s">
        <v>84</v>
      </c>
      <c r="AY413" s="255" t="s">
        <v>128</v>
      </c>
    </row>
    <row r="414" s="2" customFormat="1" ht="16.5" customHeight="1">
      <c r="A414" s="39"/>
      <c r="B414" s="40"/>
      <c r="C414" s="270" t="s">
        <v>615</v>
      </c>
      <c r="D414" s="270" t="s">
        <v>302</v>
      </c>
      <c r="E414" s="271" t="s">
        <v>658</v>
      </c>
      <c r="F414" s="272" t="s">
        <v>659</v>
      </c>
      <c r="G414" s="273" t="s">
        <v>322</v>
      </c>
      <c r="H414" s="274">
        <v>27.539999999999999</v>
      </c>
      <c r="I414" s="275"/>
      <c r="J414" s="276">
        <f>ROUND(I414*H414,2)</f>
        <v>0</v>
      </c>
      <c r="K414" s="277"/>
      <c r="L414" s="278"/>
      <c r="M414" s="279" t="s">
        <v>1</v>
      </c>
      <c r="N414" s="280" t="s">
        <v>41</v>
      </c>
      <c r="O414" s="92"/>
      <c r="P414" s="230">
        <f>O414*H414</f>
        <v>0</v>
      </c>
      <c r="Q414" s="230">
        <v>0.222</v>
      </c>
      <c r="R414" s="230">
        <f>Q414*H414</f>
        <v>6.11388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174</v>
      </c>
      <c r="AT414" s="232" t="s">
        <v>302</v>
      </c>
      <c r="AU414" s="232" t="s">
        <v>86</v>
      </c>
      <c r="AY414" s="18" t="s">
        <v>128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84</v>
      </c>
      <c r="BK414" s="233">
        <f>ROUND(I414*H414,2)</f>
        <v>0</v>
      </c>
      <c r="BL414" s="18" t="s">
        <v>142</v>
      </c>
      <c r="BM414" s="232" t="s">
        <v>660</v>
      </c>
    </row>
    <row r="415" s="14" customFormat="1">
      <c r="A415" s="14"/>
      <c r="B415" s="245"/>
      <c r="C415" s="246"/>
      <c r="D415" s="236" t="s">
        <v>137</v>
      </c>
      <c r="E415" s="247" t="s">
        <v>1</v>
      </c>
      <c r="F415" s="248" t="s">
        <v>661</v>
      </c>
      <c r="G415" s="246"/>
      <c r="H415" s="249">
        <v>27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137</v>
      </c>
      <c r="AU415" s="255" t="s">
        <v>86</v>
      </c>
      <c r="AV415" s="14" t="s">
        <v>86</v>
      </c>
      <c r="AW415" s="14" t="s">
        <v>32</v>
      </c>
      <c r="AX415" s="14" t="s">
        <v>84</v>
      </c>
      <c r="AY415" s="255" t="s">
        <v>128</v>
      </c>
    </row>
    <row r="416" s="14" customFormat="1">
      <c r="A416" s="14"/>
      <c r="B416" s="245"/>
      <c r="C416" s="246"/>
      <c r="D416" s="236" t="s">
        <v>137</v>
      </c>
      <c r="E416" s="246"/>
      <c r="F416" s="248" t="s">
        <v>662</v>
      </c>
      <c r="G416" s="246"/>
      <c r="H416" s="249">
        <v>27.539999999999999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137</v>
      </c>
      <c r="AU416" s="255" t="s">
        <v>86</v>
      </c>
      <c r="AV416" s="14" t="s">
        <v>86</v>
      </c>
      <c r="AW416" s="14" t="s">
        <v>4</v>
      </c>
      <c r="AX416" s="14" t="s">
        <v>84</v>
      </c>
      <c r="AY416" s="255" t="s">
        <v>128</v>
      </c>
    </row>
    <row r="417" s="2" customFormat="1" ht="33" customHeight="1">
      <c r="A417" s="39"/>
      <c r="B417" s="40"/>
      <c r="C417" s="220" t="s">
        <v>663</v>
      </c>
      <c r="D417" s="220" t="s">
        <v>131</v>
      </c>
      <c r="E417" s="221" t="s">
        <v>664</v>
      </c>
      <c r="F417" s="222" t="s">
        <v>665</v>
      </c>
      <c r="G417" s="223" t="s">
        <v>322</v>
      </c>
      <c r="H417" s="224">
        <v>180</v>
      </c>
      <c r="I417" s="225"/>
      <c r="J417" s="226">
        <f>ROUND(I417*H417,2)</f>
        <v>0</v>
      </c>
      <c r="K417" s="227"/>
      <c r="L417" s="45"/>
      <c r="M417" s="228" t="s">
        <v>1</v>
      </c>
      <c r="N417" s="229" t="s">
        <v>41</v>
      </c>
      <c r="O417" s="92"/>
      <c r="P417" s="230">
        <f>O417*H417</f>
        <v>0</v>
      </c>
      <c r="Q417" s="230">
        <v>0.089219999999999994</v>
      </c>
      <c r="R417" s="230">
        <f>Q417*H417</f>
        <v>16.0596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142</v>
      </c>
      <c r="AT417" s="232" t="s">
        <v>131</v>
      </c>
      <c r="AU417" s="232" t="s">
        <v>86</v>
      </c>
      <c r="AY417" s="18" t="s">
        <v>128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84</v>
      </c>
      <c r="BK417" s="233">
        <f>ROUND(I417*H417,2)</f>
        <v>0</v>
      </c>
      <c r="BL417" s="18" t="s">
        <v>142</v>
      </c>
      <c r="BM417" s="232" t="s">
        <v>666</v>
      </c>
    </row>
    <row r="418" s="13" customFormat="1">
      <c r="A418" s="13"/>
      <c r="B418" s="234"/>
      <c r="C418" s="235"/>
      <c r="D418" s="236" t="s">
        <v>137</v>
      </c>
      <c r="E418" s="237" t="s">
        <v>1</v>
      </c>
      <c r="F418" s="238" t="s">
        <v>667</v>
      </c>
      <c r="G418" s="235"/>
      <c r="H418" s="237" t="s">
        <v>1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137</v>
      </c>
      <c r="AU418" s="244" t="s">
        <v>86</v>
      </c>
      <c r="AV418" s="13" t="s">
        <v>84</v>
      </c>
      <c r="AW418" s="13" t="s">
        <v>32</v>
      </c>
      <c r="AX418" s="13" t="s">
        <v>76</v>
      </c>
      <c r="AY418" s="244" t="s">
        <v>128</v>
      </c>
    </row>
    <row r="419" s="14" customFormat="1">
      <c r="A419" s="14"/>
      <c r="B419" s="245"/>
      <c r="C419" s="246"/>
      <c r="D419" s="236" t="s">
        <v>137</v>
      </c>
      <c r="E419" s="247" t="s">
        <v>1</v>
      </c>
      <c r="F419" s="248" t="s">
        <v>668</v>
      </c>
      <c r="G419" s="246"/>
      <c r="H419" s="249">
        <v>180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137</v>
      </c>
      <c r="AU419" s="255" t="s">
        <v>86</v>
      </c>
      <c r="AV419" s="14" t="s">
        <v>86</v>
      </c>
      <c r="AW419" s="14" t="s">
        <v>32</v>
      </c>
      <c r="AX419" s="14" t="s">
        <v>84</v>
      </c>
      <c r="AY419" s="255" t="s">
        <v>128</v>
      </c>
    </row>
    <row r="420" s="2" customFormat="1" ht="24.15" customHeight="1">
      <c r="A420" s="39"/>
      <c r="B420" s="40"/>
      <c r="C420" s="220" t="s">
        <v>669</v>
      </c>
      <c r="D420" s="220" t="s">
        <v>131</v>
      </c>
      <c r="E420" s="221" t="s">
        <v>670</v>
      </c>
      <c r="F420" s="222" t="s">
        <v>671</v>
      </c>
      <c r="G420" s="223" t="s">
        <v>322</v>
      </c>
      <c r="H420" s="224">
        <v>607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41</v>
      </c>
      <c r="O420" s="92"/>
      <c r="P420" s="230">
        <f>O420*H420</f>
        <v>0</v>
      </c>
      <c r="Q420" s="230">
        <v>0.090620000000000006</v>
      </c>
      <c r="R420" s="230">
        <f>Q420*H420</f>
        <v>55.006340000000002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142</v>
      </c>
      <c r="AT420" s="232" t="s">
        <v>131</v>
      </c>
      <c r="AU420" s="232" t="s">
        <v>86</v>
      </c>
      <c r="AY420" s="18" t="s">
        <v>128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84</v>
      </c>
      <c r="BK420" s="233">
        <f>ROUND(I420*H420,2)</f>
        <v>0</v>
      </c>
      <c r="BL420" s="18" t="s">
        <v>142</v>
      </c>
      <c r="BM420" s="232" t="s">
        <v>672</v>
      </c>
    </row>
    <row r="421" s="13" customFormat="1">
      <c r="A421" s="13"/>
      <c r="B421" s="234"/>
      <c r="C421" s="235"/>
      <c r="D421" s="236" t="s">
        <v>137</v>
      </c>
      <c r="E421" s="237" t="s">
        <v>1</v>
      </c>
      <c r="F421" s="238" t="s">
        <v>673</v>
      </c>
      <c r="G421" s="235"/>
      <c r="H421" s="237" t="s">
        <v>1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137</v>
      </c>
      <c r="AU421" s="244" t="s">
        <v>86</v>
      </c>
      <c r="AV421" s="13" t="s">
        <v>84</v>
      </c>
      <c r="AW421" s="13" t="s">
        <v>32</v>
      </c>
      <c r="AX421" s="13" t="s">
        <v>76</v>
      </c>
      <c r="AY421" s="244" t="s">
        <v>128</v>
      </c>
    </row>
    <row r="422" s="14" customFormat="1">
      <c r="A422" s="14"/>
      <c r="B422" s="245"/>
      <c r="C422" s="246"/>
      <c r="D422" s="236" t="s">
        <v>137</v>
      </c>
      <c r="E422" s="247" t="s">
        <v>1</v>
      </c>
      <c r="F422" s="248" t="s">
        <v>674</v>
      </c>
      <c r="G422" s="246"/>
      <c r="H422" s="249">
        <v>607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137</v>
      </c>
      <c r="AU422" s="255" t="s">
        <v>86</v>
      </c>
      <c r="AV422" s="14" t="s">
        <v>86</v>
      </c>
      <c r="AW422" s="14" t="s">
        <v>32</v>
      </c>
      <c r="AX422" s="14" t="s">
        <v>84</v>
      </c>
      <c r="AY422" s="255" t="s">
        <v>128</v>
      </c>
    </row>
    <row r="423" s="2" customFormat="1" ht="24.15" customHeight="1">
      <c r="A423" s="39"/>
      <c r="B423" s="40"/>
      <c r="C423" s="270" t="s">
        <v>675</v>
      </c>
      <c r="D423" s="270" t="s">
        <v>302</v>
      </c>
      <c r="E423" s="271" t="s">
        <v>676</v>
      </c>
      <c r="F423" s="272" t="s">
        <v>677</v>
      </c>
      <c r="G423" s="273" t="s">
        <v>322</v>
      </c>
      <c r="H423" s="274">
        <v>580.75</v>
      </c>
      <c r="I423" s="275"/>
      <c r="J423" s="276">
        <f>ROUND(I423*H423,2)</f>
        <v>0</v>
      </c>
      <c r="K423" s="277"/>
      <c r="L423" s="278"/>
      <c r="M423" s="279" t="s">
        <v>1</v>
      </c>
      <c r="N423" s="280" t="s">
        <v>41</v>
      </c>
      <c r="O423" s="92"/>
      <c r="P423" s="230">
        <f>O423*H423</f>
        <v>0</v>
      </c>
      <c r="Q423" s="230">
        <v>0.17599999999999999</v>
      </c>
      <c r="R423" s="230">
        <f>Q423*H423</f>
        <v>102.21199999999999</v>
      </c>
      <c r="S423" s="230">
        <v>0</v>
      </c>
      <c r="T423" s="231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2" t="s">
        <v>174</v>
      </c>
      <c r="AT423" s="232" t="s">
        <v>302</v>
      </c>
      <c r="AU423" s="232" t="s">
        <v>86</v>
      </c>
      <c r="AY423" s="18" t="s">
        <v>128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18" t="s">
        <v>84</v>
      </c>
      <c r="BK423" s="233">
        <f>ROUND(I423*H423,2)</f>
        <v>0</v>
      </c>
      <c r="BL423" s="18" t="s">
        <v>142</v>
      </c>
      <c r="BM423" s="232" t="s">
        <v>678</v>
      </c>
    </row>
    <row r="424" s="14" customFormat="1">
      <c r="A424" s="14"/>
      <c r="B424" s="245"/>
      <c r="C424" s="246"/>
      <c r="D424" s="236" t="s">
        <v>137</v>
      </c>
      <c r="E424" s="247" t="s">
        <v>1</v>
      </c>
      <c r="F424" s="248" t="s">
        <v>679</v>
      </c>
      <c r="G424" s="246"/>
      <c r="H424" s="249">
        <v>575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137</v>
      </c>
      <c r="AU424" s="255" t="s">
        <v>86</v>
      </c>
      <c r="AV424" s="14" t="s">
        <v>86</v>
      </c>
      <c r="AW424" s="14" t="s">
        <v>32</v>
      </c>
      <c r="AX424" s="14" t="s">
        <v>84</v>
      </c>
      <c r="AY424" s="255" t="s">
        <v>128</v>
      </c>
    </row>
    <row r="425" s="14" customFormat="1">
      <c r="A425" s="14"/>
      <c r="B425" s="245"/>
      <c r="C425" s="246"/>
      <c r="D425" s="236" t="s">
        <v>137</v>
      </c>
      <c r="E425" s="246"/>
      <c r="F425" s="248" t="s">
        <v>680</v>
      </c>
      <c r="G425" s="246"/>
      <c r="H425" s="249">
        <v>580.75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137</v>
      </c>
      <c r="AU425" s="255" t="s">
        <v>86</v>
      </c>
      <c r="AV425" s="14" t="s">
        <v>86</v>
      </c>
      <c r="AW425" s="14" t="s">
        <v>4</v>
      </c>
      <c r="AX425" s="14" t="s">
        <v>84</v>
      </c>
      <c r="AY425" s="255" t="s">
        <v>128</v>
      </c>
    </row>
    <row r="426" s="2" customFormat="1" ht="24.15" customHeight="1">
      <c r="A426" s="39"/>
      <c r="B426" s="40"/>
      <c r="C426" s="270" t="s">
        <v>681</v>
      </c>
      <c r="D426" s="270" t="s">
        <v>302</v>
      </c>
      <c r="E426" s="271" t="s">
        <v>682</v>
      </c>
      <c r="F426" s="272" t="s">
        <v>683</v>
      </c>
      <c r="G426" s="273" t="s">
        <v>322</v>
      </c>
      <c r="H426" s="274">
        <v>32.960000000000001</v>
      </c>
      <c r="I426" s="275"/>
      <c r="J426" s="276">
        <f>ROUND(I426*H426,2)</f>
        <v>0</v>
      </c>
      <c r="K426" s="277"/>
      <c r="L426" s="278"/>
      <c r="M426" s="279" t="s">
        <v>1</v>
      </c>
      <c r="N426" s="280" t="s">
        <v>41</v>
      </c>
      <c r="O426" s="92"/>
      <c r="P426" s="230">
        <f>O426*H426</f>
        <v>0</v>
      </c>
      <c r="Q426" s="230">
        <v>0.17499999999999999</v>
      </c>
      <c r="R426" s="230">
        <f>Q426*H426</f>
        <v>5.7679999999999998</v>
      </c>
      <c r="S426" s="230">
        <v>0</v>
      </c>
      <c r="T426" s="23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2" t="s">
        <v>174</v>
      </c>
      <c r="AT426" s="232" t="s">
        <v>302</v>
      </c>
      <c r="AU426" s="232" t="s">
        <v>86</v>
      </c>
      <c r="AY426" s="18" t="s">
        <v>128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8" t="s">
        <v>84</v>
      </c>
      <c r="BK426" s="233">
        <f>ROUND(I426*H426,2)</f>
        <v>0</v>
      </c>
      <c r="BL426" s="18" t="s">
        <v>142</v>
      </c>
      <c r="BM426" s="232" t="s">
        <v>684</v>
      </c>
    </row>
    <row r="427" s="14" customFormat="1">
      <c r="A427" s="14"/>
      <c r="B427" s="245"/>
      <c r="C427" s="246"/>
      <c r="D427" s="236" t="s">
        <v>137</v>
      </c>
      <c r="E427" s="247" t="s">
        <v>1</v>
      </c>
      <c r="F427" s="248" t="s">
        <v>444</v>
      </c>
      <c r="G427" s="246"/>
      <c r="H427" s="249">
        <v>32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137</v>
      </c>
      <c r="AU427" s="255" t="s">
        <v>86</v>
      </c>
      <c r="AV427" s="14" t="s">
        <v>86</v>
      </c>
      <c r="AW427" s="14" t="s">
        <v>32</v>
      </c>
      <c r="AX427" s="14" t="s">
        <v>84</v>
      </c>
      <c r="AY427" s="255" t="s">
        <v>128</v>
      </c>
    </row>
    <row r="428" s="14" customFormat="1">
      <c r="A428" s="14"/>
      <c r="B428" s="245"/>
      <c r="C428" s="246"/>
      <c r="D428" s="236" t="s">
        <v>137</v>
      </c>
      <c r="E428" s="246"/>
      <c r="F428" s="248" t="s">
        <v>685</v>
      </c>
      <c r="G428" s="246"/>
      <c r="H428" s="249">
        <v>32.960000000000001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137</v>
      </c>
      <c r="AU428" s="255" t="s">
        <v>86</v>
      </c>
      <c r="AV428" s="14" t="s">
        <v>86</v>
      </c>
      <c r="AW428" s="14" t="s">
        <v>4</v>
      </c>
      <c r="AX428" s="14" t="s">
        <v>84</v>
      </c>
      <c r="AY428" s="255" t="s">
        <v>128</v>
      </c>
    </row>
    <row r="429" s="2" customFormat="1" ht="33" customHeight="1">
      <c r="A429" s="39"/>
      <c r="B429" s="40"/>
      <c r="C429" s="220" t="s">
        <v>686</v>
      </c>
      <c r="D429" s="220" t="s">
        <v>131</v>
      </c>
      <c r="E429" s="221" t="s">
        <v>687</v>
      </c>
      <c r="F429" s="222" t="s">
        <v>688</v>
      </c>
      <c r="G429" s="223" t="s">
        <v>322</v>
      </c>
      <c r="H429" s="224">
        <v>75</v>
      </c>
      <c r="I429" s="225"/>
      <c r="J429" s="226">
        <f>ROUND(I429*H429,2)</f>
        <v>0</v>
      </c>
      <c r="K429" s="227"/>
      <c r="L429" s="45"/>
      <c r="M429" s="228" t="s">
        <v>1</v>
      </c>
      <c r="N429" s="229" t="s">
        <v>41</v>
      </c>
      <c r="O429" s="92"/>
      <c r="P429" s="230">
        <f>O429*H429</f>
        <v>0</v>
      </c>
      <c r="Q429" s="230">
        <v>0.11162</v>
      </c>
      <c r="R429" s="230">
        <f>Q429*H429</f>
        <v>8.3714999999999993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142</v>
      </c>
      <c r="AT429" s="232" t="s">
        <v>131</v>
      </c>
      <c r="AU429" s="232" t="s">
        <v>86</v>
      </c>
      <c r="AY429" s="18" t="s">
        <v>128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84</v>
      </c>
      <c r="BK429" s="233">
        <f>ROUND(I429*H429,2)</f>
        <v>0</v>
      </c>
      <c r="BL429" s="18" t="s">
        <v>142</v>
      </c>
      <c r="BM429" s="232" t="s">
        <v>689</v>
      </c>
    </row>
    <row r="430" s="13" customFormat="1">
      <c r="A430" s="13"/>
      <c r="B430" s="234"/>
      <c r="C430" s="235"/>
      <c r="D430" s="236" t="s">
        <v>137</v>
      </c>
      <c r="E430" s="237" t="s">
        <v>1</v>
      </c>
      <c r="F430" s="238" t="s">
        <v>690</v>
      </c>
      <c r="G430" s="235"/>
      <c r="H430" s="237" t="s">
        <v>1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137</v>
      </c>
      <c r="AU430" s="244" t="s">
        <v>86</v>
      </c>
      <c r="AV430" s="13" t="s">
        <v>84</v>
      </c>
      <c r="AW430" s="13" t="s">
        <v>32</v>
      </c>
      <c r="AX430" s="13" t="s">
        <v>76</v>
      </c>
      <c r="AY430" s="244" t="s">
        <v>128</v>
      </c>
    </row>
    <row r="431" s="14" customFormat="1">
      <c r="A431" s="14"/>
      <c r="B431" s="245"/>
      <c r="C431" s="246"/>
      <c r="D431" s="236" t="s">
        <v>137</v>
      </c>
      <c r="E431" s="247" t="s">
        <v>1</v>
      </c>
      <c r="F431" s="248" t="s">
        <v>686</v>
      </c>
      <c r="G431" s="246"/>
      <c r="H431" s="249">
        <v>75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137</v>
      </c>
      <c r="AU431" s="255" t="s">
        <v>86</v>
      </c>
      <c r="AV431" s="14" t="s">
        <v>86</v>
      </c>
      <c r="AW431" s="14" t="s">
        <v>32</v>
      </c>
      <c r="AX431" s="14" t="s">
        <v>84</v>
      </c>
      <c r="AY431" s="255" t="s">
        <v>128</v>
      </c>
    </row>
    <row r="432" s="2" customFormat="1" ht="24.15" customHeight="1">
      <c r="A432" s="39"/>
      <c r="B432" s="40"/>
      <c r="C432" s="270" t="s">
        <v>691</v>
      </c>
      <c r="D432" s="270" t="s">
        <v>302</v>
      </c>
      <c r="E432" s="271" t="s">
        <v>692</v>
      </c>
      <c r="F432" s="272" t="s">
        <v>693</v>
      </c>
      <c r="G432" s="273" t="s">
        <v>322</v>
      </c>
      <c r="H432" s="274">
        <v>76.322999999999993</v>
      </c>
      <c r="I432" s="275"/>
      <c r="J432" s="276">
        <f>ROUND(I432*H432,2)</f>
        <v>0</v>
      </c>
      <c r="K432" s="277"/>
      <c r="L432" s="278"/>
      <c r="M432" s="279" t="s">
        <v>1</v>
      </c>
      <c r="N432" s="280" t="s">
        <v>41</v>
      </c>
      <c r="O432" s="92"/>
      <c r="P432" s="230">
        <f>O432*H432</f>
        <v>0</v>
      </c>
      <c r="Q432" s="230">
        <v>0.17000000000000001</v>
      </c>
      <c r="R432" s="230">
        <f>Q432*H432</f>
        <v>12.97491</v>
      </c>
      <c r="S432" s="230">
        <v>0</v>
      </c>
      <c r="T432" s="23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2" t="s">
        <v>174</v>
      </c>
      <c r="AT432" s="232" t="s">
        <v>302</v>
      </c>
      <c r="AU432" s="232" t="s">
        <v>86</v>
      </c>
      <c r="AY432" s="18" t="s">
        <v>128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8" t="s">
        <v>84</v>
      </c>
      <c r="BK432" s="233">
        <f>ROUND(I432*H432,2)</f>
        <v>0</v>
      </c>
      <c r="BL432" s="18" t="s">
        <v>142</v>
      </c>
      <c r="BM432" s="232" t="s">
        <v>694</v>
      </c>
    </row>
    <row r="433" s="14" customFormat="1">
      <c r="A433" s="14"/>
      <c r="B433" s="245"/>
      <c r="C433" s="246"/>
      <c r="D433" s="236" t="s">
        <v>137</v>
      </c>
      <c r="E433" s="247" t="s">
        <v>1</v>
      </c>
      <c r="F433" s="248" t="s">
        <v>695</v>
      </c>
      <c r="G433" s="246"/>
      <c r="H433" s="249">
        <v>74.099999999999994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137</v>
      </c>
      <c r="AU433" s="255" t="s">
        <v>86</v>
      </c>
      <c r="AV433" s="14" t="s">
        <v>86</v>
      </c>
      <c r="AW433" s="14" t="s">
        <v>32</v>
      </c>
      <c r="AX433" s="14" t="s">
        <v>84</v>
      </c>
      <c r="AY433" s="255" t="s">
        <v>128</v>
      </c>
    </row>
    <row r="434" s="14" customFormat="1">
      <c r="A434" s="14"/>
      <c r="B434" s="245"/>
      <c r="C434" s="246"/>
      <c r="D434" s="236" t="s">
        <v>137</v>
      </c>
      <c r="E434" s="246"/>
      <c r="F434" s="248" t="s">
        <v>696</v>
      </c>
      <c r="G434" s="246"/>
      <c r="H434" s="249">
        <v>76.322999999999993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137</v>
      </c>
      <c r="AU434" s="255" t="s">
        <v>86</v>
      </c>
      <c r="AV434" s="14" t="s">
        <v>86</v>
      </c>
      <c r="AW434" s="14" t="s">
        <v>4</v>
      </c>
      <c r="AX434" s="14" t="s">
        <v>84</v>
      </c>
      <c r="AY434" s="255" t="s">
        <v>128</v>
      </c>
    </row>
    <row r="435" s="2" customFormat="1" ht="24.15" customHeight="1">
      <c r="A435" s="39"/>
      <c r="B435" s="40"/>
      <c r="C435" s="270" t="s">
        <v>697</v>
      </c>
      <c r="D435" s="270" t="s">
        <v>302</v>
      </c>
      <c r="E435" s="271" t="s">
        <v>698</v>
      </c>
      <c r="F435" s="272" t="s">
        <v>699</v>
      </c>
      <c r="G435" s="273" t="s">
        <v>322</v>
      </c>
      <c r="H435" s="274">
        <v>0.92700000000000005</v>
      </c>
      <c r="I435" s="275"/>
      <c r="J435" s="276">
        <f>ROUND(I435*H435,2)</f>
        <v>0</v>
      </c>
      <c r="K435" s="277"/>
      <c r="L435" s="278"/>
      <c r="M435" s="279" t="s">
        <v>1</v>
      </c>
      <c r="N435" s="280" t="s">
        <v>41</v>
      </c>
      <c r="O435" s="92"/>
      <c r="P435" s="230">
        <f>O435*H435</f>
        <v>0</v>
      </c>
      <c r="Q435" s="230">
        <v>0.17000000000000001</v>
      </c>
      <c r="R435" s="230">
        <f>Q435*H435</f>
        <v>0.15759000000000001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174</v>
      </c>
      <c r="AT435" s="232" t="s">
        <v>302</v>
      </c>
      <c r="AU435" s="232" t="s">
        <v>86</v>
      </c>
      <c r="AY435" s="18" t="s">
        <v>128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84</v>
      </c>
      <c r="BK435" s="233">
        <f>ROUND(I435*H435,2)</f>
        <v>0</v>
      </c>
      <c r="BL435" s="18" t="s">
        <v>142</v>
      </c>
      <c r="BM435" s="232" t="s">
        <v>700</v>
      </c>
    </row>
    <row r="436" s="13" customFormat="1">
      <c r="A436" s="13"/>
      <c r="B436" s="234"/>
      <c r="C436" s="235"/>
      <c r="D436" s="236" t="s">
        <v>137</v>
      </c>
      <c r="E436" s="237" t="s">
        <v>1</v>
      </c>
      <c r="F436" s="238" t="s">
        <v>701</v>
      </c>
      <c r="G436" s="235"/>
      <c r="H436" s="237" t="s">
        <v>1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137</v>
      </c>
      <c r="AU436" s="244" t="s">
        <v>86</v>
      </c>
      <c r="AV436" s="13" t="s">
        <v>84</v>
      </c>
      <c r="AW436" s="13" t="s">
        <v>32</v>
      </c>
      <c r="AX436" s="13" t="s">
        <v>76</v>
      </c>
      <c r="AY436" s="244" t="s">
        <v>128</v>
      </c>
    </row>
    <row r="437" s="14" customFormat="1">
      <c r="A437" s="14"/>
      <c r="B437" s="245"/>
      <c r="C437" s="246"/>
      <c r="D437" s="236" t="s">
        <v>137</v>
      </c>
      <c r="E437" s="247" t="s">
        <v>1</v>
      </c>
      <c r="F437" s="248" t="s">
        <v>702</v>
      </c>
      <c r="G437" s="246"/>
      <c r="H437" s="249">
        <v>0.90000000000000002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137</v>
      </c>
      <c r="AU437" s="255" t="s">
        <v>86</v>
      </c>
      <c r="AV437" s="14" t="s">
        <v>86</v>
      </c>
      <c r="AW437" s="14" t="s">
        <v>32</v>
      </c>
      <c r="AX437" s="14" t="s">
        <v>84</v>
      </c>
      <c r="AY437" s="255" t="s">
        <v>128</v>
      </c>
    </row>
    <row r="438" s="14" customFormat="1">
      <c r="A438" s="14"/>
      <c r="B438" s="245"/>
      <c r="C438" s="246"/>
      <c r="D438" s="236" t="s">
        <v>137</v>
      </c>
      <c r="E438" s="246"/>
      <c r="F438" s="248" t="s">
        <v>703</v>
      </c>
      <c r="G438" s="246"/>
      <c r="H438" s="249">
        <v>0.92700000000000005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137</v>
      </c>
      <c r="AU438" s="255" t="s">
        <v>86</v>
      </c>
      <c r="AV438" s="14" t="s">
        <v>86</v>
      </c>
      <c r="AW438" s="14" t="s">
        <v>4</v>
      </c>
      <c r="AX438" s="14" t="s">
        <v>84</v>
      </c>
      <c r="AY438" s="255" t="s">
        <v>128</v>
      </c>
    </row>
    <row r="439" s="2" customFormat="1" ht="37.8" customHeight="1">
      <c r="A439" s="39"/>
      <c r="B439" s="40"/>
      <c r="C439" s="220" t="s">
        <v>704</v>
      </c>
      <c r="D439" s="220" t="s">
        <v>131</v>
      </c>
      <c r="E439" s="221" t="s">
        <v>705</v>
      </c>
      <c r="F439" s="222" t="s">
        <v>706</v>
      </c>
      <c r="G439" s="223" t="s">
        <v>322</v>
      </c>
      <c r="H439" s="224">
        <v>820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41</v>
      </c>
      <c r="O439" s="92"/>
      <c r="P439" s="230">
        <f>O439*H439</f>
        <v>0</v>
      </c>
      <c r="Q439" s="230">
        <v>0.098000000000000004</v>
      </c>
      <c r="R439" s="230">
        <f>Q439*H439</f>
        <v>80.359999999999999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142</v>
      </c>
      <c r="AT439" s="232" t="s">
        <v>131</v>
      </c>
      <c r="AU439" s="232" t="s">
        <v>86</v>
      </c>
      <c r="AY439" s="18" t="s">
        <v>128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84</v>
      </c>
      <c r="BK439" s="233">
        <f>ROUND(I439*H439,2)</f>
        <v>0</v>
      </c>
      <c r="BL439" s="18" t="s">
        <v>142</v>
      </c>
      <c r="BM439" s="232" t="s">
        <v>707</v>
      </c>
    </row>
    <row r="440" s="14" customFormat="1">
      <c r="A440" s="14"/>
      <c r="B440" s="245"/>
      <c r="C440" s="246"/>
      <c r="D440" s="236" t="s">
        <v>137</v>
      </c>
      <c r="E440" s="247" t="s">
        <v>1</v>
      </c>
      <c r="F440" s="248" t="s">
        <v>708</v>
      </c>
      <c r="G440" s="246"/>
      <c r="H440" s="249">
        <v>820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137</v>
      </c>
      <c r="AU440" s="255" t="s">
        <v>86</v>
      </c>
      <c r="AV440" s="14" t="s">
        <v>86</v>
      </c>
      <c r="AW440" s="14" t="s">
        <v>32</v>
      </c>
      <c r="AX440" s="14" t="s">
        <v>84</v>
      </c>
      <c r="AY440" s="255" t="s">
        <v>128</v>
      </c>
    </row>
    <row r="441" s="2" customFormat="1" ht="24.15" customHeight="1">
      <c r="A441" s="39"/>
      <c r="B441" s="40"/>
      <c r="C441" s="270" t="s">
        <v>709</v>
      </c>
      <c r="D441" s="270" t="s">
        <v>302</v>
      </c>
      <c r="E441" s="271" t="s">
        <v>710</v>
      </c>
      <c r="F441" s="272" t="s">
        <v>711</v>
      </c>
      <c r="G441" s="273" t="s">
        <v>322</v>
      </c>
      <c r="H441" s="274">
        <v>806.99000000000001</v>
      </c>
      <c r="I441" s="275"/>
      <c r="J441" s="276">
        <f>ROUND(I441*H441,2)</f>
        <v>0</v>
      </c>
      <c r="K441" s="277"/>
      <c r="L441" s="278"/>
      <c r="M441" s="279" t="s">
        <v>1</v>
      </c>
      <c r="N441" s="280" t="s">
        <v>41</v>
      </c>
      <c r="O441" s="92"/>
      <c r="P441" s="230">
        <f>O441*H441</f>
        <v>0</v>
      </c>
      <c r="Q441" s="230">
        <v>0.14499999999999999</v>
      </c>
      <c r="R441" s="230">
        <f>Q441*H441</f>
        <v>117.01355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174</v>
      </c>
      <c r="AT441" s="232" t="s">
        <v>302</v>
      </c>
      <c r="AU441" s="232" t="s">
        <v>86</v>
      </c>
      <c r="AY441" s="18" t="s">
        <v>128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84</v>
      </c>
      <c r="BK441" s="233">
        <f>ROUND(I441*H441,2)</f>
        <v>0</v>
      </c>
      <c r="BL441" s="18" t="s">
        <v>142</v>
      </c>
      <c r="BM441" s="232" t="s">
        <v>712</v>
      </c>
    </row>
    <row r="442" s="14" customFormat="1">
      <c r="A442" s="14"/>
      <c r="B442" s="245"/>
      <c r="C442" s="246"/>
      <c r="D442" s="236" t="s">
        <v>137</v>
      </c>
      <c r="E442" s="247" t="s">
        <v>1</v>
      </c>
      <c r="F442" s="248" t="s">
        <v>713</v>
      </c>
      <c r="G442" s="246"/>
      <c r="H442" s="249">
        <v>799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137</v>
      </c>
      <c r="AU442" s="255" t="s">
        <v>86</v>
      </c>
      <c r="AV442" s="14" t="s">
        <v>86</v>
      </c>
      <c r="AW442" s="14" t="s">
        <v>32</v>
      </c>
      <c r="AX442" s="14" t="s">
        <v>84</v>
      </c>
      <c r="AY442" s="255" t="s">
        <v>128</v>
      </c>
    </row>
    <row r="443" s="14" customFormat="1">
      <c r="A443" s="14"/>
      <c r="B443" s="245"/>
      <c r="C443" s="246"/>
      <c r="D443" s="236" t="s">
        <v>137</v>
      </c>
      <c r="E443" s="246"/>
      <c r="F443" s="248" t="s">
        <v>714</v>
      </c>
      <c r="G443" s="246"/>
      <c r="H443" s="249">
        <v>806.99000000000001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137</v>
      </c>
      <c r="AU443" s="255" t="s">
        <v>86</v>
      </c>
      <c r="AV443" s="14" t="s">
        <v>86</v>
      </c>
      <c r="AW443" s="14" t="s">
        <v>4</v>
      </c>
      <c r="AX443" s="14" t="s">
        <v>84</v>
      </c>
      <c r="AY443" s="255" t="s">
        <v>128</v>
      </c>
    </row>
    <row r="444" s="2" customFormat="1" ht="24.15" customHeight="1">
      <c r="A444" s="39"/>
      <c r="B444" s="40"/>
      <c r="C444" s="270" t="s">
        <v>361</v>
      </c>
      <c r="D444" s="270" t="s">
        <v>302</v>
      </c>
      <c r="E444" s="271" t="s">
        <v>715</v>
      </c>
      <c r="F444" s="272" t="s">
        <v>716</v>
      </c>
      <c r="G444" s="273" t="s">
        <v>322</v>
      </c>
      <c r="H444" s="274">
        <v>21.629999999999999</v>
      </c>
      <c r="I444" s="275"/>
      <c r="J444" s="276">
        <f>ROUND(I444*H444,2)</f>
        <v>0</v>
      </c>
      <c r="K444" s="277"/>
      <c r="L444" s="278"/>
      <c r="M444" s="279" t="s">
        <v>1</v>
      </c>
      <c r="N444" s="280" t="s">
        <v>41</v>
      </c>
      <c r="O444" s="92"/>
      <c r="P444" s="230">
        <f>O444*H444</f>
        <v>0</v>
      </c>
      <c r="Q444" s="230">
        <v>0.14499999999999999</v>
      </c>
      <c r="R444" s="230">
        <f>Q444*H444</f>
        <v>3.1363499999999997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174</v>
      </c>
      <c r="AT444" s="232" t="s">
        <v>302</v>
      </c>
      <c r="AU444" s="232" t="s">
        <v>86</v>
      </c>
      <c r="AY444" s="18" t="s">
        <v>128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84</v>
      </c>
      <c r="BK444" s="233">
        <f>ROUND(I444*H444,2)</f>
        <v>0</v>
      </c>
      <c r="BL444" s="18" t="s">
        <v>142</v>
      </c>
      <c r="BM444" s="232" t="s">
        <v>717</v>
      </c>
    </row>
    <row r="445" s="13" customFormat="1">
      <c r="A445" s="13"/>
      <c r="B445" s="234"/>
      <c r="C445" s="235"/>
      <c r="D445" s="236" t="s">
        <v>137</v>
      </c>
      <c r="E445" s="237" t="s">
        <v>1</v>
      </c>
      <c r="F445" s="238" t="s">
        <v>701</v>
      </c>
      <c r="G445" s="235"/>
      <c r="H445" s="237" t="s">
        <v>1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137</v>
      </c>
      <c r="AU445" s="244" t="s">
        <v>86</v>
      </c>
      <c r="AV445" s="13" t="s">
        <v>84</v>
      </c>
      <c r="AW445" s="13" t="s">
        <v>32</v>
      </c>
      <c r="AX445" s="13" t="s">
        <v>76</v>
      </c>
      <c r="AY445" s="244" t="s">
        <v>128</v>
      </c>
    </row>
    <row r="446" s="14" customFormat="1">
      <c r="A446" s="14"/>
      <c r="B446" s="245"/>
      <c r="C446" s="246"/>
      <c r="D446" s="236" t="s">
        <v>137</v>
      </c>
      <c r="E446" s="247" t="s">
        <v>1</v>
      </c>
      <c r="F446" s="248" t="s">
        <v>7</v>
      </c>
      <c r="G446" s="246"/>
      <c r="H446" s="249">
        <v>21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137</v>
      </c>
      <c r="AU446" s="255" t="s">
        <v>86</v>
      </c>
      <c r="AV446" s="14" t="s">
        <v>86</v>
      </c>
      <c r="AW446" s="14" t="s">
        <v>32</v>
      </c>
      <c r="AX446" s="14" t="s">
        <v>84</v>
      </c>
      <c r="AY446" s="255" t="s">
        <v>128</v>
      </c>
    </row>
    <row r="447" s="14" customFormat="1">
      <c r="A447" s="14"/>
      <c r="B447" s="245"/>
      <c r="C447" s="246"/>
      <c r="D447" s="236" t="s">
        <v>137</v>
      </c>
      <c r="E447" s="246"/>
      <c r="F447" s="248" t="s">
        <v>718</v>
      </c>
      <c r="G447" s="246"/>
      <c r="H447" s="249">
        <v>21.629999999999999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137</v>
      </c>
      <c r="AU447" s="255" t="s">
        <v>86</v>
      </c>
      <c r="AV447" s="14" t="s">
        <v>86</v>
      </c>
      <c r="AW447" s="14" t="s">
        <v>4</v>
      </c>
      <c r="AX447" s="14" t="s">
        <v>84</v>
      </c>
      <c r="AY447" s="255" t="s">
        <v>128</v>
      </c>
    </row>
    <row r="448" s="12" customFormat="1" ht="22.8" customHeight="1">
      <c r="A448" s="12"/>
      <c r="B448" s="204"/>
      <c r="C448" s="205"/>
      <c r="D448" s="206" t="s">
        <v>75</v>
      </c>
      <c r="E448" s="218" t="s">
        <v>174</v>
      </c>
      <c r="F448" s="218" t="s">
        <v>719</v>
      </c>
      <c r="G448" s="205"/>
      <c r="H448" s="205"/>
      <c r="I448" s="208"/>
      <c r="J448" s="219">
        <f>BK448</f>
        <v>0</v>
      </c>
      <c r="K448" s="205"/>
      <c r="L448" s="210"/>
      <c r="M448" s="211"/>
      <c r="N448" s="212"/>
      <c r="O448" s="212"/>
      <c r="P448" s="213">
        <f>SUM(P449:P503)</f>
        <v>0</v>
      </c>
      <c r="Q448" s="212"/>
      <c r="R448" s="213">
        <f>SUM(R449:R503)</f>
        <v>6.9591642499999997</v>
      </c>
      <c r="S448" s="212"/>
      <c r="T448" s="214">
        <f>SUM(T449:T503)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15" t="s">
        <v>84</v>
      </c>
      <c r="AT448" s="216" t="s">
        <v>75</v>
      </c>
      <c r="AU448" s="216" t="s">
        <v>84</v>
      </c>
      <c r="AY448" s="215" t="s">
        <v>128</v>
      </c>
      <c r="BK448" s="217">
        <f>SUM(BK449:BK503)</f>
        <v>0</v>
      </c>
    </row>
    <row r="449" s="2" customFormat="1" ht="24.15" customHeight="1">
      <c r="A449" s="39"/>
      <c r="B449" s="40"/>
      <c r="C449" s="220" t="s">
        <v>720</v>
      </c>
      <c r="D449" s="220" t="s">
        <v>131</v>
      </c>
      <c r="E449" s="221" t="s">
        <v>721</v>
      </c>
      <c r="F449" s="222" t="s">
        <v>722</v>
      </c>
      <c r="G449" s="223" t="s">
        <v>430</v>
      </c>
      <c r="H449" s="224">
        <v>43</v>
      </c>
      <c r="I449" s="225"/>
      <c r="J449" s="226">
        <f>ROUND(I449*H449,2)</f>
        <v>0</v>
      </c>
      <c r="K449" s="227"/>
      <c r="L449" s="45"/>
      <c r="M449" s="228" t="s">
        <v>1</v>
      </c>
      <c r="N449" s="229" t="s">
        <v>41</v>
      </c>
      <c r="O449" s="92"/>
      <c r="P449" s="230">
        <f>O449*H449</f>
        <v>0</v>
      </c>
      <c r="Q449" s="230">
        <v>1.0000000000000001E-05</v>
      </c>
      <c r="R449" s="230">
        <f>Q449*H449</f>
        <v>0.00043000000000000004</v>
      </c>
      <c r="S449" s="230">
        <v>0</v>
      </c>
      <c r="T449" s="23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2" t="s">
        <v>142</v>
      </c>
      <c r="AT449" s="232" t="s">
        <v>131</v>
      </c>
      <c r="AU449" s="232" t="s">
        <v>86</v>
      </c>
      <c r="AY449" s="18" t="s">
        <v>128</v>
      </c>
      <c r="BE449" s="233">
        <f>IF(N449="základní",J449,0)</f>
        <v>0</v>
      </c>
      <c r="BF449" s="233">
        <f>IF(N449="snížená",J449,0)</f>
        <v>0</v>
      </c>
      <c r="BG449" s="233">
        <f>IF(N449="zákl. přenesená",J449,0)</f>
        <v>0</v>
      </c>
      <c r="BH449" s="233">
        <f>IF(N449="sníž. přenesená",J449,0)</f>
        <v>0</v>
      </c>
      <c r="BI449" s="233">
        <f>IF(N449="nulová",J449,0)</f>
        <v>0</v>
      </c>
      <c r="BJ449" s="18" t="s">
        <v>84</v>
      </c>
      <c r="BK449" s="233">
        <f>ROUND(I449*H449,2)</f>
        <v>0</v>
      </c>
      <c r="BL449" s="18" t="s">
        <v>142</v>
      </c>
      <c r="BM449" s="232" t="s">
        <v>723</v>
      </c>
    </row>
    <row r="450" s="14" customFormat="1">
      <c r="A450" s="14"/>
      <c r="B450" s="245"/>
      <c r="C450" s="246"/>
      <c r="D450" s="236" t="s">
        <v>137</v>
      </c>
      <c r="E450" s="247" t="s">
        <v>1</v>
      </c>
      <c r="F450" s="248" t="s">
        <v>724</v>
      </c>
      <c r="G450" s="246"/>
      <c r="H450" s="249">
        <v>43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137</v>
      </c>
      <c r="AU450" s="255" t="s">
        <v>86</v>
      </c>
      <c r="AV450" s="14" t="s">
        <v>86</v>
      </c>
      <c r="AW450" s="14" t="s">
        <v>32</v>
      </c>
      <c r="AX450" s="14" t="s">
        <v>84</v>
      </c>
      <c r="AY450" s="255" t="s">
        <v>128</v>
      </c>
    </row>
    <row r="451" s="2" customFormat="1" ht="24.15" customHeight="1">
      <c r="A451" s="39"/>
      <c r="B451" s="40"/>
      <c r="C451" s="270" t="s">
        <v>725</v>
      </c>
      <c r="D451" s="270" t="s">
        <v>302</v>
      </c>
      <c r="E451" s="271" t="s">
        <v>726</v>
      </c>
      <c r="F451" s="272" t="s">
        <v>727</v>
      </c>
      <c r="G451" s="273" t="s">
        <v>430</v>
      </c>
      <c r="H451" s="274">
        <v>43.645000000000003</v>
      </c>
      <c r="I451" s="275"/>
      <c r="J451" s="276">
        <f>ROUND(I451*H451,2)</f>
        <v>0</v>
      </c>
      <c r="K451" s="277"/>
      <c r="L451" s="278"/>
      <c r="M451" s="279" t="s">
        <v>1</v>
      </c>
      <c r="N451" s="280" t="s">
        <v>41</v>
      </c>
      <c r="O451" s="92"/>
      <c r="P451" s="230">
        <f>O451*H451</f>
        <v>0</v>
      </c>
      <c r="Q451" s="230">
        <v>0.00365</v>
      </c>
      <c r="R451" s="230">
        <f>Q451*H451</f>
        <v>0.15930425000000001</v>
      </c>
      <c r="S451" s="230">
        <v>0</v>
      </c>
      <c r="T451" s="231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2" t="s">
        <v>174</v>
      </c>
      <c r="AT451" s="232" t="s">
        <v>302</v>
      </c>
      <c r="AU451" s="232" t="s">
        <v>86</v>
      </c>
      <c r="AY451" s="18" t="s">
        <v>128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8" t="s">
        <v>84</v>
      </c>
      <c r="BK451" s="233">
        <f>ROUND(I451*H451,2)</f>
        <v>0</v>
      </c>
      <c r="BL451" s="18" t="s">
        <v>142</v>
      </c>
      <c r="BM451" s="232" t="s">
        <v>728</v>
      </c>
    </row>
    <row r="452" s="14" customFormat="1">
      <c r="A452" s="14"/>
      <c r="B452" s="245"/>
      <c r="C452" s="246"/>
      <c r="D452" s="236" t="s">
        <v>137</v>
      </c>
      <c r="E452" s="247" t="s">
        <v>1</v>
      </c>
      <c r="F452" s="248" t="s">
        <v>493</v>
      </c>
      <c r="G452" s="246"/>
      <c r="H452" s="249">
        <v>43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137</v>
      </c>
      <c r="AU452" s="255" t="s">
        <v>86</v>
      </c>
      <c r="AV452" s="14" t="s">
        <v>86</v>
      </c>
      <c r="AW452" s="14" t="s">
        <v>32</v>
      </c>
      <c r="AX452" s="14" t="s">
        <v>84</v>
      </c>
      <c r="AY452" s="255" t="s">
        <v>128</v>
      </c>
    </row>
    <row r="453" s="14" customFormat="1">
      <c r="A453" s="14"/>
      <c r="B453" s="245"/>
      <c r="C453" s="246"/>
      <c r="D453" s="236" t="s">
        <v>137</v>
      </c>
      <c r="E453" s="246"/>
      <c r="F453" s="248" t="s">
        <v>729</v>
      </c>
      <c r="G453" s="246"/>
      <c r="H453" s="249">
        <v>43.645000000000003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137</v>
      </c>
      <c r="AU453" s="255" t="s">
        <v>86</v>
      </c>
      <c r="AV453" s="14" t="s">
        <v>86</v>
      </c>
      <c r="AW453" s="14" t="s">
        <v>4</v>
      </c>
      <c r="AX453" s="14" t="s">
        <v>84</v>
      </c>
      <c r="AY453" s="255" t="s">
        <v>128</v>
      </c>
    </row>
    <row r="454" s="2" customFormat="1" ht="33" customHeight="1">
      <c r="A454" s="39"/>
      <c r="B454" s="40"/>
      <c r="C454" s="220" t="s">
        <v>730</v>
      </c>
      <c r="D454" s="220" t="s">
        <v>131</v>
      </c>
      <c r="E454" s="221" t="s">
        <v>731</v>
      </c>
      <c r="F454" s="222" t="s">
        <v>732</v>
      </c>
      <c r="G454" s="223" t="s">
        <v>328</v>
      </c>
      <c r="H454" s="224">
        <v>1</v>
      </c>
      <c r="I454" s="225"/>
      <c r="J454" s="226">
        <f>ROUND(I454*H454,2)</f>
        <v>0</v>
      </c>
      <c r="K454" s="227"/>
      <c r="L454" s="45"/>
      <c r="M454" s="228" t="s">
        <v>1</v>
      </c>
      <c r="N454" s="229" t="s">
        <v>41</v>
      </c>
      <c r="O454" s="92"/>
      <c r="P454" s="230">
        <f>O454*H454</f>
        <v>0</v>
      </c>
      <c r="Q454" s="230">
        <v>0</v>
      </c>
      <c r="R454" s="230">
        <f>Q454*H454</f>
        <v>0</v>
      </c>
      <c r="S454" s="230">
        <v>0</v>
      </c>
      <c r="T454" s="231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2" t="s">
        <v>142</v>
      </c>
      <c r="AT454" s="232" t="s">
        <v>131</v>
      </c>
      <c r="AU454" s="232" t="s">
        <v>86</v>
      </c>
      <c r="AY454" s="18" t="s">
        <v>128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8" t="s">
        <v>84</v>
      </c>
      <c r="BK454" s="233">
        <f>ROUND(I454*H454,2)</f>
        <v>0</v>
      </c>
      <c r="BL454" s="18" t="s">
        <v>142</v>
      </c>
      <c r="BM454" s="232" t="s">
        <v>733</v>
      </c>
    </row>
    <row r="455" s="14" customFormat="1">
      <c r="A455" s="14"/>
      <c r="B455" s="245"/>
      <c r="C455" s="246"/>
      <c r="D455" s="236" t="s">
        <v>137</v>
      </c>
      <c r="E455" s="247" t="s">
        <v>1</v>
      </c>
      <c r="F455" s="248" t="s">
        <v>84</v>
      </c>
      <c r="G455" s="246"/>
      <c r="H455" s="249">
        <v>1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137</v>
      </c>
      <c r="AU455" s="255" t="s">
        <v>86</v>
      </c>
      <c r="AV455" s="14" t="s">
        <v>86</v>
      </c>
      <c r="AW455" s="14" t="s">
        <v>32</v>
      </c>
      <c r="AX455" s="14" t="s">
        <v>84</v>
      </c>
      <c r="AY455" s="255" t="s">
        <v>128</v>
      </c>
    </row>
    <row r="456" s="2" customFormat="1" ht="21.75" customHeight="1">
      <c r="A456" s="39"/>
      <c r="B456" s="40"/>
      <c r="C456" s="270" t="s">
        <v>734</v>
      </c>
      <c r="D456" s="270" t="s">
        <v>302</v>
      </c>
      <c r="E456" s="271" t="s">
        <v>735</v>
      </c>
      <c r="F456" s="272" t="s">
        <v>736</v>
      </c>
      <c r="G456" s="273" t="s">
        <v>328</v>
      </c>
      <c r="H456" s="274">
        <v>1</v>
      </c>
      <c r="I456" s="275"/>
      <c r="J456" s="276">
        <f>ROUND(I456*H456,2)</f>
        <v>0</v>
      </c>
      <c r="K456" s="277"/>
      <c r="L456" s="278"/>
      <c r="M456" s="279" t="s">
        <v>1</v>
      </c>
      <c r="N456" s="280" t="s">
        <v>41</v>
      </c>
      <c r="O456" s="92"/>
      <c r="P456" s="230">
        <f>O456*H456</f>
        <v>0</v>
      </c>
      <c r="Q456" s="230">
        <v>0.0018</v>
      </c>
      <c r="R456" s="230">
        <f>Q456*H456</f>
        <v>0.0018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174</v>
      </c>
      <c r="AT456" s="232" t="s">
        <v>302</v>
      </c>
      <c r="AU456" s="232" t="s">
        <v>86</v>
      </c>
      <c r="AY456" s="18" t="s">
        <v>128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84</v>
      </c>
      <c r="BK456" s="233">
        <f>ROUND(I456*H456,2)</f>
        <v>0</v>
      </c>
      <c r="BL456" s="18" t="s">
        <v>142</v>
      </c>
      <c r="BM456" s="232" t="s">
        <v>737</v>
      </c>
    </row>
    <row r="457" s="14" customFormat="1">
      <c r="A457" s="14"/>
      <c r="B457" s="245"/>
      <c r="C457" s="246"/>
      <c r="D457" s="236" t="s">
        <v>137</v>
      </c>
      <c r="E457" s="247" t="s">
        <v>1</v>
      </c>
      <c r="F457" s="248" t="s">
        <v>84</v>
      </c>
      <c r="G457" s="246"/>
      <c r="H457" s="249">
        <v>1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137</v>
      </c>
      <c r="AU457" s="255" t="s">
        <v>86</v>
      </c>
      <c r="AV457" s="14" t="s">
        <v>86</v>
      </c>
      <c r="AW457" s="14" t="s">
        <v>32</v>
      </c>
      <c r="AX457" s="14" t="s">
        <v>84</v>
      </c>
      <c r="AY457" s="255" t="s">
        <v>128</v>
      </c>
    </row>
    <row r="458" s="2" customFormat="1" ht="21.75" customHeight="1">
      <c r="A458" s="39"/>
      <c r="B458" s="40"/>
      <c r="C458" s="220" t="s">
        <v>738</v>
      </c>
      <c r="D458" s="220" t="s">
        <v>131</v>
      </c>
      <c r="E458" s="221" t="s">
        <v>739</v>
      </c>
      <c r="F458" s="222" t="s">
        <v>740</v>
      </c>
      <c r="G458" s="223" t="s">
        <v>328</v>
      </c>
      <c r="H458" s="224">
        <v>1</v>
      </c>
      <c r="I458" s="225"/>
      <c r="J458" s="226">
        <f>ROUND(I458*H458,2)</f>
        <v>0</v>
      </c>
      <c r="K458" s="227"/>
      <c r="L458" s="45"/>
      <c r="M458" s="228" t="s">
        <v>1</v>
      </c>
      <c r="N458" s="229" t="s">
        <v>41</v>
      </c>
      <c r="O458" s="92"/>
      <c r="P458" s="230">
        <f>O458*H458</f>
        <v>0</v>
      </c>
      <c r="Q458" s="230">
        <v>0.00062</v>
      </c>
      <c r="R458" s="230">
        <f>Q458*H458</f>
        <v>0.00062</v>
      </c>
      <c r="S458" s="230">
        <v>0</v>
      </c>
      <c r="T458" s="23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2" t="s">
        <v>142</v>
      </c>
      <c r="AT458" s="232" t="s">
        <v>131</v>
      </c>
      <c r="AU458" s="232" t="s">
        <v>86</v>
      </c>
      <c r="AY458" s="18" t="s">
        <v>128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8" t="s">
        <v>84</v>
      </c>
      <c r="BK458" s="233">
        <f>ROUND(I458*H458,2)</f>
        <v>0</v>
      </c>
      <c r="BL458" s="18" t="s">
        <v>142</v>
      </c>
      <c r="BM458" s="232" t="s">
        <v>741</v>
      </c>
    </row>
    <row r="459" s="13" customFormat="1">
      <c r="A459" s="13"/>
      <c r="B459" s="234"/>
      <c r="C459" s="235"/>
      <c r="D459" s="236" t="s">
        <v>137</v>
      </c>
      <c r="E459" s="237" t="s">
        <v>1</v>
      </c>
      <c r="F459" s="238" t="s">
        <v>742</v>
      </c>
      <c r="G459" s="235"/>
      <c r="H459" s="237" t="s">
        <v>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137</v>
      </c>
      <c r="AU459" s="244" t="s">
        <v>86</v>
      </c>
      <c r="AV459" s="13" t="s">
        <v>84</v>
      </c>
      <c r="AW459" s="13" t="s">
        <v>32</v>
      </c>
      <c r="AX459" s="13" t="s">
        <v>76</v>
      </c>
      <c r="AY459" s="244" t="s">
        <v>128</v>
      </c>
    </row>
    <row r="460" s="14" customFormat="1">
      <c r="A460" s="14"/>
      <c r="B460" s="245"/>
      <c r="C460" s="246"/>
      <c r="D460" s="236" t="s">
        <v>137</v>
      </c>
      <c r="E460" s="247" t="s">
        <v>1</v>
      </c>
      <c r="F460" s="248" t="s">
        <v>84</v>
      </c>
      <c r="G460" s="246"/>
      <c r="H460" s="249">
        <v>1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137</v>
      </c>
      <c r="AU460" s="255" t="s">
        <v>86</v>
      </c>
      <c r="AV460" s="14" t="s">
        <v>86</v>
      </c>
      <c r="AW460" s="14" t="s">
        <v>32</v>
      </c>
      <c r="AX460" s="14" t="s">
        <v>84</v>
      </c>
      <c r="AY460" s="255" t="s">
        <v>128</v>
      </c>
    </row>
    <row r="461" s="2" customFormat="1" ht="24.15" customHeight="1">
      <c r="A461" s="39"/>
      <c r="B461" s="40"/>
      <c r="C461" s="220" t="s">
        <v>743</v>
      </c>
      <c r="D461" s="220" t="s">
        <v>131</v>
      </c>
      <c r="E461" s="221" t="s">
        <v>744</v>
      </c>
      <c r="F461" s="222" t="s">
        <v>745</v>
      </c>
      <c r="G461" s="223" t="s">
        <v>328</v>
      </c>
      <c r="H461" s="224">
        <v>2</v>
      </c>
      <c r="I461" s="225"/>
      <c r="J461" s="226">
        <f>ROUND(I461*H461,2)</f>
        <v>0</v>
      </c>
      <c r="K461" s="227"/>
      <c r="L461" s="45"/>
      <c r="M461" s="228" t="s">
        <v>1</v>
      </c>
      <c r="N461" s="229" t="s">
        <v>41</v>
      </c>
      <c r="O461" s="92"/>
      <c r="P461" s="230">
        <f>O461*H461</f>
        <v>0</v>
      </c>
      <c r="Q461" s="230">
        <v>0.34089999999999998</v>
      </c>
      <c r="R461" s="230">
        <f>Q461*H461</f>
        <v>0.68179999999999996</v>
      </c>
      <c r="S461" s="230">
        <v>0</v>
      </c>
      <c r="T461" s="23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142</v>
      </c>
      <c r="AT461" s="232" t="s">
        <v>131</v>
      </c>
      <c r="AU461" s="232" t="s">
        <v>86</v>
      </c>
      <c r="AY461" s="18" t="s">
        <v>128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84</v>
      </c>
      <c r="BK461" s="233">
        <f>ROUND(I461*H461,2)</f>
        <v>0</v>
      </c>
      <c r="BL461" s="18" t="s">
        <v>142</v>
      </c>
      <c r="BM461" s="232" t="s">
        <v>746</v>
      </c>
    </row>
    <row r="462" s="14" customFormat="1">
      <c r="A462" s="14"/>
      <c r="B462" s="245"/>
      <c r="C462" s="246"/>
      <c r="D462" s="236" t="s">
        <v>137</v>
      </c>
      <c r="E462" s="247" t="s">
        <v>1</v>
      </c>
      <c r="F462" s="248" t="s">
        <v>86</v>
      </c>
      <c r="G462" s="246"/>
      <c r="H462" s="249">
        <v>2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137</v>
      </c>
      <c r="AU462" s="255" t="s">
        <v>86</v>
      </c>
      <c r="AV462" s="14" t="s">
        <v>86</v>
      </c>
      <c r="AW462" s="14" t="s">
        <v>32</v>
      </c>
      <c r="AX462" s="14" t="s">
        <v>84</v>
      </c>
      <c r="AY462" s="255" t="s">
        <v>128</v>
      </c>
    </row>
    <row r="463" s="2" customFormat="1" ht="24.15" customHeight="1">
      <c r="A463" s="39"/>
      <c r="B463" s="40"/>
      <c r="C463" s="220" t="s">
        <v>747</v>
      </c>
      <c r="D463" s="220" t="s">
        <v>131</v>
      </c>
      <c r="E463" s="221" t="s">
        <v>748</v>
      </c>
      <c r="F463" s="222" t="s">
        <v>749</v>
      </c>
      <c r="G463" s="223" t="s">
        <v>328</v>
      </c>
      <c r="H463" s="224">
        <v>4</v>
      </c>
      <c r="I463" s="225"/>
      <c r="J463" s="226">
        <f>ROUND(I463*H463,2)</f>
        <v>0</v>
      </c>
      <c r="K463" s="227"/>
      <c r="L463" s="45"/>
      <c r="M463" s="228" t="s">
        <v>1</v>
      </c>
      <c r="N463" s="229" t="s">
        <v>41</v>
      </c>
      <c r="O463" s="92"/>
      <c r="P463" s="230">
        <f>O463*H463</f>
        <v>0</v>
      </c>
      <c r="Q463" s="230">
        <v>0.12526000000000001</v>
      </c>
      <c r="R463" s="230">
        <f>Q463*H463</f>
        <v>0.50104000000000004</v>
      </c>
      <c r="S463" s="230">
        <v>0</v>
      </c>
      <c r="T463" s="231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2" t="s">
        <v>142</v>
      </c>
      <c r="AT463" s="232" t="s">
        <v>131</v>
      </c>
      <c r="AU463" s="232" t="s">
        <v>86</v>
      </c>
      <c r="AY463" s="18" t="s">
        <v>128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8" t="s">
        <v>84</v>
      </c>
      <c r="BK463" s="233">
        <f>ROUND(I463*H463,2)</f>
        <v>0</v>
      </c>
      <c r="BL463" s="18" t="s">
        <v>142</v>
      </c>
      <c r="BM463" s="232" t="s">
        <v>750</v>
      </c>
    </row>
    <row r="464" s="14" customFormat="1">
      <c r="A464" s="14"/>
      <c r="B464" s="245"/>
      <c r="C464" s="246"/>
      <c r="D464" s="236" t="s">
        <v>137</v>
      </c>
      <c r="E464" s="247" t="s">
        <v>1</v>
      </c>
      <c r="F464" s="248" t="s">
        <v>142</v>
      </c>
      <c r="G464" s="246"/>
      <c r="H464" s="249">
        <v>4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137</v>
      </c>
      <c r="AU464" s="255" t="s">
        <v>86</v>
      </c>
      <c r="AV464" s="14" t="s">
        <v>86</v>
      </c>
      <c r="AW464" s="14" t="s">
        <v>32</v>
      </c>
      <c r="AX464" s="14" t="s">
        <v>84</v>
      </c>
      <c r="AY464" s="255" t="s">
        <v>128</v>
      </c>
    </row>
    <row r="465" s="2" customFormat="1" ht="21.75" customHeight="1">
      <c r="A465" s="39"/>
      <c r="B465" s="40"/>
      <c r="C465" s="270" t="s">
        <v>751</v>
      </c>
      <c r="D465" s="270" t="s">
        <v>302</v>
      </c>
      <c r="E465" s="271" t="s">
        <v>752</v>
      </c>
      <c r="F465" s="272" t="s">
        <v>753</v>
      </c>
      <c r="G465" s="273" t="s">
        <v>328</v>
      </c>
      <c r="H465" s="274">
        <v>4</v>
      </c>
      <c r="I465" s="275"/>
      <c r="J465" s="276">
        <f>ROUND(I465*H465,2)</f>
        <v>0</v>
      </c>
      <c r="K465" s="277"/>
      <c r="L465" s="278"/>
      <c r="M465" s="279" t="s">
        <v>1</v>
      </c>
      <c r="N465" s="280" t="s">
        <v>41</v>
      </c>
      <c r="O465" s="92"/>
      <c r="P465" s="230">
        <f>O465*H465</f>
        <v>0</v>
      </c>
      <c r="Q465" s="230">
        <v>0.17499999999999999</v>
      </c>
      <c r="R465" s="230">
        <f>Q465*H465</f>
        <v>0.69999999999999996</v>
      </c>
      <c r="S465" s="230">
        <v>0</v>
      </c>
      <c r="T465" s="23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2" t="s">
        <v>174</v>
      </c>
      <c r="AT465" s="232" t="s">
        <v>302</v>
      </c>
      <c r="AU465" s="232" t="s">
        <v>86</v>
      </c>
      <c r="AY465" s="18" t="s">
        <v>128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18" t="s">
        <v>84</v>
      </c>
      <c r="BK465" s="233">
        <f>ROUND(I465*H465,2)</f>
        <v>0</v>
      </c>
      <c r="BL465" s="18" t="s">
        <v>142</v>
      </c>
      <c r="BM465" s="232" t="s">
        <v>754</v>
      </c>
    </row>
    <row r="466" s="14" customFormat="1">
      <c r="A466" s="14"/>
      <c r="B466" s="245"/>
      <c r="C466" s="246"/>
      <c r="D466" s="236" t="s">
        <v>137</v>
      </c>
      <c r="E466" s="247" t="s">
        <v>1</v>
      </c>
      <c r="F466" s="248" t="s">
        <v>142</v>
      </c>
      <c r="G466" s="246"/>
      <c r="H466" s="249">
        <v>4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137</v>
      </c>
      <c r="AU466" s="255" t="s">
        <v>86</v>
      </c>
      <c r="AV466" s="14" t="s">
        <v>86</v>
      </c>
      <c r="AW466" s="14" t="s">
        <v>32</v>
      </c>
      <c r="AX466" s="14" t="s">
        <v>84</v>
      </c>
      <c r="AY466" s="255" t="s">
        <v>128</v>
      </c>
    </row>
    <row r="467" s="2" customFormat="1" ht="24.15" customHeight="1">
      <c r="A467" s="39"/>
      <c r="B467" s="40"/>
      <c r="C467" s="220" t="s">
        <v>755</v>
      </c>
      <c r="D467" s="220" t="s">
        <v>131</v>
      </c>
      <c r="E467" s="221" t="s">
        <v>756</v>
      </c>
      <c r="F467" s="222" t="s">
        <v>757</v>
      </c>
      <c r="G467" s="223" t="s">
        <v>328</v>
      </c>
      <c r="H467" s="224">
        <v>4</v>
      </c>
      <c r="I467" s="225"/>
      <c r="J467" s="226">
        <f>ROUND(I467*H467,2)</f>
        <v>0</v>
      </c>
      <c r="K467" s="227"/>
      <c r="L467" s="45"/>
      <c r="M467" s="228" t="s">
        <v>1</v>
      </c>
      <c r="N467" s="229" t="s">
        <v>41</v>
      </c>
      <c r="O467" s="92"/>
      <c r="P467" s="230">
        <f>O467*H467</f>
        <v>0</v>
      </c>
      <c r="Q467" s="230">
        <v>0.030759999999999999</v>
      </c>
      <c r="R467" s="230">
        <f>Q467*H467</f>
        <v>0.12304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142</v>
      </c>
      <c r="AT467" s="232" t="s">
        <v>131</v>
      </c>
      <c r="AU467" s="232" t="s">
        <v>86</v>
      </c>
      <c r="AY467" s="18" t="s">
        <v>128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84</v>
      </c>
      <c r="BK467" s="233">
        <f>ROUND(I467*H467,2)</f>
        <v>0</v>
      </c>
      <c r="BL467" s="18" t="s">
        <v>142</v>
      </c>
      <c r="BM467" s="232" t="s">
        <v>758</v>
      </c>
    </row>
    <row r="468" s="14" customFormat="1">
      <c r="A468" s="14"/>
      <c r="B468" s="245"/>
      <c r="C468" s="246"/>
      <c r="D468" s="236" t="s">
        <v>137</v>
      </c>
      <c r="E468" s="247" t="s">
        <v>1</v>
      </c>
      <c r="F468" s="248" t="s">
        <v>142</v>
      </c>
      <c r="G468" s="246"/>
      <c r="H468" s="249">
        <v>4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137</v>
      </c>
      <c r="AU468" s="255" t="s">
        <v>86</v>
      </c>
      <c r="AV468" s="14" t="s">
        <v>86</v>
      </c>
      <c r="AW468" s="14" t="s">
        <v>32</v>
      </c>
      <c r="AX468" s="14" t="s">
        <v>84</v>
      </c>
      <c r="AY468" s="255" t="s">
        <v>128</v>
      </c>
    </row>
    <row r="469" s="2" customFormat="1" ht="24.15" customHeight="1">
      <c r="A469" s="39"/>
      <c r="B469" s="40"/>
      <c r="C469" s="270" t="s">
        <v>759</v>
      </c>
      <c r="D469" s="270" t="s">
        <v>302</v>
      </c>
      <c r="E469" s="271" t="s">
        <v>760</v>
      </c>
      <c r="F469" s="272" t="s">
        <v>761</v>
      </c>
      <c r="G469" s="273" t="s">
        <v>328</v>
      </c>
      <c r="H469" s="274">
        <v>4</v>
      </c>
      <c r="I469" s="275"/>
      <c r="J469" s="276">
        <f>ROUND(I469*H469,2)</f>
        <v>0</v>
      </c>
      <c r="K469" s="277"/>
      <c r="L469" s="278"/>
      <c r="M469" s="279" t="s">
        <v>1</v>
      </c>
      <c r="N469" s="280" t="s">
        <v>41</v>
      </c>
      <c r="O469" s="92"/>
      <c r="P469" s="230">
        <f>O469*H469</f>
        <v>0</v>
      </c>
      <c r="Q469" s="230">
        <v>0.155</v>
      </c>
      <c r="R469" s="230">
        <f>Q469*H469</f>
        <v>0.62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174</v>
      </c>
      <c r="AT469" s="232" t="s">
        <v>302</v>
      </c>
      <c r="AU469" s="232" t="s">
        <v>86</v>
      </c>
      <c r="AY469" s="18" t="s">
        <v>128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84</v>
      </c>
      <c r="BK469" s="233">
        <f>ROUND(I469*H469,2)</f>
        <v>0</v>
      </c>
      <c r="BL469" s="18" t="s">
        <v>142</v>
      </c>
      <c r="BM469" s="232" t="s">
        <v>762</v>
      </c>
    </row>
    <row r="470" s="14" customFormat="1">
      <c r="A470" s="14"/>
      <c r="B470" s="245"/>
      <c r="C470" s="246"/>
      <c r="D470" s="236" t="s">
        <v>137</v>
      </c>
      <c r="E470" s="247" t="s">
        <v>1</v>
      </c>
      <c r="F470" s="248" t="s">
        <v>763</v>
      </c>
      <c r="G470" s="246"/>
      <c r="H470" s="249">
        <v>4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137</v>
      </c>
      <c r="AU470" s="255" t="s">
        <v>86</v>
      </c>
      <c r="AV470" s="14" t="s">
        <v>86</v>
      </c>
      <c r="AW470" s="14" t="s">
        <v>32</v>
      </c>
      <c r="AX470" s="14" t="s">
        <v>84</v>
      </c>
      <c r="AY470" s="255" t="s">
        <v>128</v>
      </c>
    </row>
    <row r="471" s="2" customFormat="1" ht="24.15" customHeight="1">
      <c r="A471" s="39"/>
      <c r="B471" s="40"/>
      <c r="C471" s="220" t="s">
        <v>764</v>
      </c>
      <c r="D471" s="220" t="s">
        <v>131</v>
      </c>
      <c r="E471" s="221" t="s">
        <v>765</v>
      </c>
      <c r="F471" s="222" t="s">
        <v>766</v>
      </c>
      <c r="G471" s="223" t="s">
        <v>328</v>
      </c>
      <c r="H471" s="224">
        <v>4</v>
      </c>
      <c r="I471" s="225"/>
      <c r="J471" s="226">
        <f>ROUND(I471*H471,2)</f>
        <v>0</v>
      </c>
      <c r="K471" s="227"/>
      <c r="L471" s="45"/>
      <c r="M471" s="228" t="s">
        <v>1</v>
      </c>
      <c r="N471" s="229" t="s">
        <v>41</v>
      </c>
      <c r="O471" s="92"/>
      <c r="P471" s="230">
        <f>O471*H471</f>
        <v>0</v>
      </c>
      <c r="Q471" s="230">
        <v>0.030759999999999999</v>
      </c>
      <c r="R471" s="230">
        <f>Q471*H471</f>
        <v>0.12304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142</v>
      </c>
      <c r="AT471" s="232" t="s">
        <v>131</v>
      </c>
      <c r="AU471" s="232" t="s">
        <v>86</v>
      </c>
      <c r="AY471" s="18" t="s">
        <v>128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84</v>
      </c>
      <c r="BK471" s="233">
        <f>ROUND(I471*H471,2)</f>
        <v>0</v>
      </c>
      <c r="BL471" s="18" t="s">
        <v>142</v>
      </c>
      <c r="BM471" s="232" t="s">
        <v>767</v>
      </c>
    </row>
    <row r="472" s="14" customFormat="1">
      <c r="A472" s="14"/>
      <c r="B472" s="245"/>
      <c r="C472" s="246"/>
      <c r="D472" s="236" t="s">
        <v>137</v>
      </c>
      <c r="E472" s="247" t="s">
        <v>1</v>
      </c>
      <c r="F472" s="248" t="s">
        <v>142</v>
      </c>
      <c r="G472" s="246"/>
      <c r="H472" s="249">
        <v>4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137</v>
      </c>
      <c r="AU472" s="255" t="s">
        <v>86</v>
      </c>
      <c r="AV472" s="14" t="s">
        <v>86</v>
      </c>
      <c r="AW472" s="14" t="s">
        <v>32</v>
      </c>
      <c r="AX472" s="14" t="s">
        <v>84</v>
      </c>
      <c r="AY472" s="255" t="s">
        <v>128</v>
      </c>
    </row>
    <row r="473" s="2" customFormat="1" ht="33" customHeight="1">
      <c r="A473" s="39"/>
      <c r="B473" s="40"/>
      <c r="C473" s="270" t="s">
        <v>768</v>
      </c>
      <c r="D473" s="270" t="s">
        <v>302</v>
      </c>
      <c r="E473" s="271" t="s">
        <v>769</v>
      </c>
      <c r="F473" s="272" t="s">
        <v>770</v>
      </c>
      <c r="G473" s="273" t="s">
        <v>328</v>
      </c>
      <c r="H473" s="274">
        <v>4</v>
      </c>
      <c r="I473" s="275"/>
      <c r="J473" s="276">
        <f>ROUND(I473*H473,2)</f>
        <v>0</v>
      </c>
      <c r="K473" s="277"/>
      <c r="L473" s="278"/>
      <c r="M473" s="279" t="s">
        <v>1</v>
      </c>
      <c r="N473" s="280" t="s">
        <v>41</v>
      </c>
      <c r="O473" s="92"/>
      <c r="P473" s="230">
        <f>O473*H473</f>
        <v>0</v>
      </c>
      <c r="Q473" s="230">
        <v>0.34999999999999998</v>
      </c>
      <c r="R473" s="230">
        <f>Q473*H473</f>
        <v>1.3999999999999999</v>
      </c>
      <c r="S473" s="230">
        <v>0</v>
      </c>
      <c r="T473" s="23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2" t="s">
        <v>174</v>
      </c>
      <c r="AT473" s="232" t="s">
        <v>302</v>
      </c>
      <c r="AU473" s="232" t="s">
        <v>86</v>
      </c>
      <c r="AY473" s="18" t="s">
        <v>128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8" t="s">
        <v>84</v>
      </c>
      <c r="BK473" s="233">
        <f>ROUND(I473*H473,2)</f>
        <v>0</v>
      </c>
      <c r="BL473" s="18" t="s">
        <v>142</v>
      </c>
      <c r="BM473" s="232" t="s">
        <v>771</v>
      </c>
    </row>
    <row r="474" s="14" customFormat="1">
      <c r="A474" s="14"/>
      <c r="B474" s="245"/>
      <c r="C474" s="246"/>
      <c r="D474" s="236" t="s">
        <v>137</v>
      </c>
      <c r="E474" s="247" t="s">
        <v>1</v>
      </c>
      <c r="F474" s="248" t="s">
        <v>142</v>
      </c>
      <c r="G474" s="246"/>
      <c r="H474" s="249">
        <v>4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5" t="s">
        <v>137</v>
      </c>
      <c r="AU474" s="255" t="s">
        <v>86</v>
      </c>
      <c r="AV474" s="14" t="s">
        <v>86</v>
      </c>
      <c r="AW474" s="14" t="s">
        <v>32</v>
      </c>
      <c r="AX474" s="14" t="s">
        <v>84</v>
      </c>
      <c r="AY474" s="255" t="s">
        <v>128</v>
      </c>
    </row>
    <row r="475" s="2" customFormat="1" ht="37.8" customHeight="1">
      <c r="A475" s="39"/>
      <c r="B475" s="40"/>
      <c r="C475" s="220" t="s">
        <v>772</v>
      </c>
      <c r="D475" s="220" t="s">
        <v>131</v>
      </c>
      <c r="E475" s="221" t="s">
        <v>773</v>
      </c>
      <c r="F475" s="222" t="s">
        <v>774</v>
      </c>
      <c r="G475" s="223" t="s">
        <v>328</v>
      </c>
      <c r="H475" s="224">
        <v>1</v>
      </c>
      <c r="I475" s="225"/>
      <c r="J475" s="226">
        <f>ROUND(I475*H475,2)</f>
        <v>0</v>
      </c>
      <c r="K475" s="227"/>
      <c r="L475" s="45"/>
      <c r="M475" s="228" t="s">
        <v>1</v>
      </c>
      <c r="N475" s="229" t="s">
        <v>41</v>
      </c>
      <c r="O475" s="92"/>
      <c r="P475" s="230">
        <f>O475*H475</f>
        <v>0</v>
      </c>
      <c r="Q475" s="230">
        <v>0.089999999999999997</v>
      </c>
      <c r="R475" s="230">
        <f>Q475*H475</f>
        <v>0.089999999999999997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142</v>
      </c>
      <c r="AT475" s="232" t="s">
        <v>131</v>
      </c>
      <c r="AU475" s="232" t="s">
        <v>86</v>
      </c>
      <c r="AY475" s="18" t="s">
        <v>128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84</v>
      </c>
      <c r="BK475" s="233">
        <f>ROUND(I475*H475,2)</f>
        <v>0</v>
      </c>
      <c r="BL475" s="18" t="s">
        <v>142</v>
      </c>
      <c r="BM475" s="232" t="s">
        <v>775</v>
      </c>
    </row>
    <row r="476" s="13" customFormat="1">
      <c r="A476" s="13"/>
      <c r="B476" s="234"/>
      <c r="C476" s="235"/>
      <c r="D476" s="236" t="s">
        <v>137</v>
      </c>
      <c r="E476" s="237" t="s">
        <v>1</v>
      </c>
      <c r="F476" s="238" t="s">
        <v>582</v>
      </c>
      <c r="G476" s="235"/>
      <c r="H476" s="237" t="s">
        <v>1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137</v>
      </c>
      <c r="AU476" s="244" t="s">
        <v>86</v>
      </c>
      <c r="AV476" s="13" t="s">
        <v>84</v>
      </c>
      <c r="AW476" s="13" t="s">
        <v>32</v>
      </c>
      <c r="AX476" s="13" t="s">
        <v>76</v>
      </c>
      <c r="AY476" s="244" t="s">
        <v>128</v>
      </c>
    </row>
    <row r="477" s="14" customFormat="1">
      <c r="A477" s="14"/>
      <c r="B477" s="245"/>
      <c r="C477" s="246"/>
      <c r="D477" s="236" t="s">
        <v>137</v>
      </c>
      <c r="E477" s="247" t="s">
        <v>1</v>
      </c>
      <c r="F477" s="248" t="s">
        <v>84</v>
      </c>
      <c r="G477" s="246"/>
      <c r="H477" s="249">
        <v>1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137</v>
      </c>
      <c r="AU477" s="255" t="s">
        <v>86</v>
      </c>
      <c r="AV477" s="14" t="s">
        <v>86</v>
      </c>
      <c r="AW477" s="14" t="s">
        <v>32</v>
      </c>
      <c r="AX477" s="14" t="s">
        <v>84</v>
      </c>
      <c r="AY477" s="255" t="s">
        <v>128</v>
      </c>
    </row>
    <row r="478" s="2" customFormat="1" ht="24.15" customHeight="1">
      <c r="A478" s="39"/>
      <c r="B478" s="40"/>
      <c r="C478" s="270" t="s">
        <v>776</v>
      </c>
      <c r="D478" s="270" t="s">
        <v>302</v>
      </c>
      <c r="E478" s="271" t="s">
        <v>777</v>
      </c>
      <c r="F478" s="272" t="s">
        <v>778</v>
      </c>
      <c r="G478" s="273" t="s">
        <v>328</v>
      </c>
      <c r="H478" s="274">
        <v>1</v>
      </c>
      <c r="I478" s="275"/>
      <c r="J478" s="276">
        <f>ROUND(I478*H478,2)</f>
        <v>0</v>
      </c>
      <c r="K478" s="277"/>
      <c r="L478" s="278"/>
      <c r="M478" s="279" t="s">
        <v>1</v>
      </c>
      <c r="N478" s="280" t="s">
        <v>41</v>
      </c>
      <c r="O478" s="92"/>
      <c r="P478" s="230">
        <f>O478*H478</f>
        <v>0</v>
      </c>
      <c r="Q478" s="230">
        <v>0.054600000000000003</v>
      </c>
      <c r="R478" s="230">
        <f>Q478*H478</f>
        <v>0.054600000000000003</v>
      </c>
      <c r="S478" s="230">
        <v>0</v>
      </c>
      <c r="T478" s="23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2" t="s">
        <v>174</v>
      </c>
      <c r="AT478" s="232" t="s">
        <v>302</v>
      </c>
      <c r="AU478" s="232" t="s">
        <v>86</v>
      </c>
      <c r="AY478" s="18" t="s">
        <v>128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8" t="s">
        <v>84</v>
      </c>
      <c r="BK478" s="233">
        <f>ROUND(I478*H478,2)</f>
        <v>0</v>
      </c>
      <c r="BL478" s="18" t="s">
        <v>142</v>
      </c>
      <c r="BM478" s="232" t="s">
        <v>779</v>
      </c>
    </row>
    <row r="479" s="14" customFormat="1">
      <c r="A479" s="14"/>
      <c r="B479" s="245"/>
      <c r="C479" s="246"/>
      <c r="D479" s="236" t="s">
        <v>137</v>
      </c>
      <c r="E479" s="247" t="s">
        <v>1</v>
      </c>
      <c r="F479" s="248" t="s">
        <v>84</v>
      </c>
      <c r="G479" s="246"/>
      <c r="H479" s="249">
        <v>1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137</v>
      </c>
      <c r="AU479" s="255" t="s">
        <v>86</v>
      </c>
      <c r="AV479" s="14" t="s">
        <v>86</v>
      </c>
      <c r="AW479" s="14" t="s">
        <v>32</v>
      </c>
      <c r="AX479" s="14" t="s">
        <v>84</v>
      </c>
      <c r="AY479" s="255" t="s">
        <v>128</v>
      </c>
    </row>
    <row r="480" s="2" customFormat="1" ht="24.15" customHeight="1">
      <c r="A480" s="39"/>
      <c r="B480" s="40"/>
      <c r="C480" s="220" t="s">
        <v>780</v>
      </c>
      <c r="D480" s="220" t="s">
        <v>131</v>
      </c>
      <c r="E480" s="221" t="s">
        <v>781</v>
      </c>
      <c r="F480" s="222" t="s">
        <v>782</v>
      </c>
      <c r="G480" s="223" t="s">
        <v>328</v>
      </c>
      <c r="H480" s="224">
        <v>4</v>
      </c>
      <c r="I480" s="225"/>
      <c r="J480" s="226">
        <f>ROUND(I480*H480,2)</f>
        <v>0</v>
      </c>
      <c r="K480" s="227"/>
      <c r="L480" s="45"/>
      <c r="M480" s="228" t="s">
        <v>1</v>
      </c>
      <c r="N480" s="229" t="s">
        <v>41</v>
      </c>
      <c r="O480" s="92"/>
      <c r="P480" s="230">
        <f>O480*H480</f>
        <v>0</v>
      </c>
      <c r="Q480" s="230">
        <v>0.21734000000000001</v>
      </c>
      <c r="R480" s="230">
        <f>Q480*H480</f>
        <v>0.86936000000000002</v>
      </c>
      <c r="S480" s="230">
        <v>0</v>
      </c>
      <c r="T480" s="23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2" t="s">
        <v>142</v>
      </c>
      <c r="AT480" s="232" t="s">
        <v>131</v>
      </c>
      <c r="AU480" s="232" t="s">
        <v>86</v>
      </c>
      <c r="AY480" s="18" t="s">
        <v>128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8" t="s">
        <v>84</v>
      </c>
      <c r="BK480" s="233">
        <f>ROUND(I480*H480,2)</f>
        <v>0</v>
      </c>
      <c r="BL480" s="18" t="s">
        <v>142</v>
      </c>
      <c r="BM480" s="232" t="s">
        <v>783</v>
      </c>
    </row>
    <row r="481" s="14" customFormat="1">
      <c r="A481" s="14"/>
      <c r="B481" s="245"/>
      <c r="C481" s="246"/>
      <c r="D481" s="236" t="s">
        <v>137</v>
      </c>
      <c r="E481" s="247" t="s">
        <v>1</v>
      </c>
      <c r="F481" s="248" t="s">
        <v>142</v>
      </c>
      <c r="G481" s="246"/>
      <c r="H481" s="249">
        <v>4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137</v>
      </c>
      <c r="AU481" s="255" t="s">
        <v>86</v>
      </c>
      <c r="AV481" s="14" t="s">
        <v>86</v>
      </c>
      <c r="AW481" s="14" t="s">
        <v>32</v>
      </c>
      <c r="AX481" s="14" t="s">
        <v>84</v>
      </c>
      <c r="AY481" s="255" t="s">
        <v>128</v>
      </c>
    </row>
    <row r="482" s="2" customFormat="1" ht="16.5" customHeight="1">
      <c r="A482" s="39"/>
      <c r="B482" s="40"/>
      <c r="C482" s="270" t="s">
        <v>784</v>
      </c>
      <c r="D482" s="270" t="s">
        <v>302</v>
      </c>
      <c r="E482" s="271" t="s">
        <v>785</v>
      </c>
      <c r="F482" s="272" t="s">
        <v>786</v>
      </c>
      <c r="G482" s="273" t="s">
        <v>328</v>
      </c>
      <c r="H482" s="274">
        <v>4</v>
      </c>
      <c r="I482" s="275"/>
      <c r="J482" s="276">
        <f>ROUND(I482*H482,2)</f>
        <v>0</v>
      </c>
      <c r="K482" s="277"/>
      <c r="L482" s="278"/>
      <c r="M482" s="279" t="s">
        <v>1</v>
      </c>
      <c r="N482" s="280" t="s">
        <v>41</v>
      </c>
      <c r="O482" s="92"/>
      <c r="P482" s="230">
        <f>O482*H482</f>
        <v>0</v>
      </c>
      <c r="Q482" s="230">
        <v>0.052400000000000002</v>
      </c>
      <c r="R482" s="230">
        <f>Q482*H482</f>
        <v>0.20960000000000001</v>
      </c>
      <c r="S482" s="230">
        <v>0</v>
      </c>
      <c r="T482" s="23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2" t="s">
        <v>174</v>
      </c>
      <c r="AT482" s="232" t="s">
        <v>302</v>
      </c>
      <c r="AU482" s="232" t="s">
        <v>86</v>
      </c>
      <c r="AY482" s="18" t="s">
        <v>128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18" t="s">
        <v>84</v>
      </c>
      <c r="BK482" s="233">
        <f>ROUND(I482*H482,2)</f>
        <v>0</v>
      </c>
      <c r="BL482" s="18" t="s">
        <v>142</v>
      </c>
      <c r="BM482" s="232" t="s">
        <v>787</v>
      </c>
    </row>
    <row r="483" s="14" customFormat="1">
      <c r="A483" s="14"/>
      <c r="B483" s="245"/>
      <c r="C483" s="246"/>
      <c r="D483" s="236" t="s">
        <v>137</v>
      </c>
      <c r="E483" s="247" t="s">
        <v>1</v>
      </c>
      <c r="F483" s="248" t="s">
        <v>142</v>
      </c>
      <c r="G483" s="246"/>
      <c r="H483" s="249">
        <v>4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137</v>
      </c>
      <c r="AU483" s="255" t="s">
        <v>86</v>
      </c>
      <c r="AV483" s="14" t="s">
        <v>86</v>
      </c>
      <c r="AW483" s="14" t="s">
        <v>32</v>
      </c>
      <c r="AX483" s="14" t="s">
        <v>84</v>
      </c>
      <c r="AY483" s="255" t="s">
        <v>128</v>
      </c>
    </row>
    <row r="484" s="2" customFormat="1" ht="16.5" customHeight="1">
      <c r="A484" s="39"/>
      <c r="B484" s="40"/>
      <c r="C484" s="270" t="s">
        <v>788</v>
      </c>
      <c r="D484" s="270" t="s">
        <v>302</v>
      </c>
      <c r="E484" s="271" t="s">
        <v>789</v>
      </c>
      <c r="F484" s="272" t="s">
        <v>790</v>
      </c>
      <c r="G484" s="273" t="s">
        <v>328</v>
      </c>
      <c r="H484" s="274">
        <v>4</v>
      </c>
      <c r="I484" s="275"/>
      <c r="J484" s="276">
        <f>ROUND(I484*H484,2)</f>
        <v>0</v>
      </c>
      <c r="K484" s="277"/>
      <c r="L484" s="278"/>
      <c r="M484" s="279" t="s">
        <v>1</v>
      </c>
      <c r="N484" s="280" t="s">
        <v>41</v>
      </c>
      <c r="O484" s="92"/>
      <c r="P484" s="230">
        <f>O484*H484</f>
        <v>0</v>
      </c>
      <c r="Q484" s="230">
        <v>0.0071999999999999998</v>
      </c>
      <c r="R484" s="230">
        <f>Q484*H484</f>
        <v>0.028799999999999999</v>
      </c>
      <c r="S484" s="230">
        <v>0</v>
      </c>
      <c r="T484" s="23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2" t="s">
        <v>174</v>
      </c>
      <c r="AT484" s="232" t="s">
        <v>302</v>
      </c>
      <c r="AU484" s="232" t="s">
        <v>86</v>
      </c>
      <c r="AY484" s="18" t="s">
        <v>128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8" t="s">
        <v>84</v>
      </c>
      <c r="BK484" s="233">
        <f>ROUND(I484*H484,2)</f>
        <v>0</v>
      </c>
      <c r="BL484" s="18" t="s">
        <v>142</v>
      </c>
      <c r="BM484" s="232" t="s">
        <v>791</v>
      </c>
    </row>
    <row r="485" s="14" customFormat="1">
      <c r="A485" s="14"/>
      <c r="B485" s="245"/>
      <c r="C485" s="246"/>
      <c r="D485" s="236" t="s">
        <v>137</v>
      </c>
      <c r="E485" s="247" t="s">
        <v>1</v>
      </c>
      <c r="F485" s="248" t="s">
        <v>142</v>
      </c>
      <c r="G485" s="246"/>
      <c r="H485" s="249">
        <v>4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137</v>
      </c>
      <c r="AU485" s="255" t="s">
        <v>86</v>
      </c>
      <c r="AV485" s="14" t="s">
        <v>86</v>
      </c>
      <c r="AW485" s="14" t="s">
        <v>32</v>
      </c>
      <c r="AX485" s="14" t="s">
        <v>84</v>
      </c>
      <c r="AY485" s="255" t="s">
        <v>128</v>
      </c>
    </row>
    <row r="486" s="2" customFormat="1" ht="21.75" customHeight="1">
      <c r="A486" s="39"/>
      <c r="B486" s="40"/>
      <c r="C486" s="220" t="s">
        <v>792</v>
      </c>
      <c r="D486" s="220" t="s">
        <v>131</v>
      </c>
      <c r="E486" s="221" t="s">
        <v>793</v>
      </c>
      <c r="F486" s="222" t="s">
        <v>794</v>
      </c>
      <c r="G486" s="223" t="s">
        <v>430</v>
      </c>
      <c r="H486" s="224">
        <v>155</v>
      </c>
      <c r="I486" s="225"/>
      <c r="J486" s="226">
        <f>ROUND(I486*H486,2)</f>
        <v>0</v>
      </c>
      <c r="K486" s="227"/>
      <c r="L486" s="45"/>
      <c r="M486" s="228" t="s">
        <v>1</v>
      </c>
      <c r="N486" s="229" t="s">
        <v>41</v>
      </c>
      <c r="O486" s="92"/>
      <c r="P486" s="230">
        <f>O486*H486</f>
        <v>0</v>
      </c>
      <c r="Q486" s="230">
        <v>0.00012999999999999999</v>
      </c>
      <c r="R486" s="230">
        <f>Q486*H486</f>
        <v>0.020149999999999998</v>
      </c>
      <c r="S486" s="230">
        <v>0</v>
      </c>
      <c r="T486" s="23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142</v>
      </c>
      <c r="AT486" s="232" t="s">
        <v>131</v>
      </c>
      <c r="AU486" s="232" t="s">
        <v>86</v>
      </c>
      <c r="AY486" s="18" t="s">
        <v>128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84</v>
      </c>
      <c r="BK486" s="233">
        <f>ROUND(I486*H486,2)</f>
        <v>0</v>
      </c>
      <c r="BL486" s="18" t="s">
        <v>142</v>
      </c>
      <c r="BM486" s="232" t="s">
        <v>795</v>
      </c>
    </row>
    <row r="487" s="13" customFormat="1">
      <c r="A487" s="13"/>
      <c r="B487" s="234"/>
      <c r="C487" s="235"/>
      <c r="D487" s="236" t="s">
        <v>137</v>
      </c>
      <c r="E487" s="237" t="s">
        <v>1</v>
      </c>
      <c r="F487" s="238" t="s">
        <v>796</v>
      </c>
      <c r="G487" s="235"/>
      <c r="H487" s="237" t="s">
        <v>1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137</v>
      </c>
      <c r="AU487" s="244" t="s">
        <v>86</v>
      </c>
      <c r="AV487" s="13" t="s">
        <v>84</v>
      </c>
      <c r="AW487" s="13" t="s">
        <v>32</v>
      </c>
      <c r="AX487" s="13" t="s">
        <v>76</v>
      </c>
      <c r="AY487" s="244" t="s">
        <v>128</v>
      </c>
    </row>
    <row r="488" s="14" customFormat="1">
      <c r="A488" s="14"/>
      <c r="B488" s="245"/>
      <c r="C488" s="246"/>
      <c r="D488" s="236" t="s">
        <v>137</v>
      </c>
      <c r="E488" s="247" t="s">
        <v>1</v>
      </c>
      <c r="F488" s="248" t="s">
        <v>797</v>
      </c>
      <c r="G488" s="246"/>
      <c r="H488" s="249">
        <v>44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5" t="s">
        <v>137</v>
      </c>
      <c r="AU488" s="255" t="s">
        <v>86</v>
      </c>
      <c r="AV488" s="14" t="s">
        <v>86</v>
      </c>
      <c r="AW488" s="14" t="s">
        <v>32</v>
      </c>
      <c r="AX488" s="14" t="s">
        <v>76</v>
      </c>
      <c r="AY488" s="255" t="s">
        <v>128</v>
      </c>
    </row>
    <row r="489" s="13" customFormat="1">
      <c r="A489" s="13"/>
      <c r="B489" s="234"/>
      <c r="C489" s="235"/>
      <c r="D489" s="236" t="s">
        <v>137</v>
      </c>
      <c r="E489" s="237" t="s">
        <v>1</v>
      </c>
      <c r="F489" s="238" t="s">
        <v>798</v>
      </c>
      <c r="G489" s="235"/>
      <c r="H489" s="237" t="s">
        <v>1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137</v>
      </c>
      <c r="AU489" s="244" t="s">
        <v>86</v>
      </c>
      <c r="AV489" s="13" t="s">
        <v>84</v>
      </c>
      <c r="AW489" s="13" t="s">
        <v>32</v>
      </c>
      <c r="AX489" s="13" t="s">
        <v>76</v>
      </c>
      <c r="AY489" s="244" t="s">
        <v>128</v>
      </c>
    </row>
    <row r="490" s="14" customFormat="1">
      <c r="A490" s="14"/>
      <c r="B490" s="245"/>
      <c r="C490" s="246"/>
      <c r="D490" s="236" t="s">
        <v>137</v>
      </c>
      <c r="E490" s="247" t="s">
        <v>1</v>
      </c>
      <c r="F490" s="248" t="s">
        <v>601</v>
      </c>
      <c r="G490" s="246"/>
      <c r="H490" s="249">
        <v>60</v>
      </c>
      <c r="I490" s="250"/>
      <c r="J490" s="246"/>
      <c r="K490" s="246"/>
      <c r="L490" s="251"/>
      <c r="M490" s="252"/>
      <c r="N490" s="253"/>
      <c r="O490" s="253"/>
      <c r="P490" s="253"/>
      <c r="Q490" s="253"/>
      <c r="R490" s="253"/>
      <c r="S490" s="253"/>
      <c r="T490" s="25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5" t="s">
        <v>137</v>
      </c>
      <c r="AU490" s="255" t="s">
        <v>86</v>
      </c>
      <c r="AV490" s="14" t="s">
        <v>86</v>
      </c>
      <c r="AW490" s="14" t="s">
        <v>32</v>
      </c>
      <c r="AX490" s="14" t="s">
        <v>76</v>
      </c>
      <c r="AY490" s="255" t="s">
        <v>128</v>
      </c>
    </row>
    <row r="491" s="13" customFormat="1">
      <c r="A491" s="13"/>
      <c r="B491" s="234"/>
      <c r="C491" s="235"/>
      <c r="D491" s="236" t="s">
        <v>137</v>
      </c>
      <c r="E491" s="237" t="s">
        <v>1</v>
      </c>
      <c r="F491" s="238" t="s">
        <v>799</v>
      </c>
      <c r="G491" s="235"/>
      <c r="H491" s="237" t="s">
        <v>1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137</v>
      </c>
      <c r="AU491" s="244" t="s">
        <v>86</v>
      </c>
      <c r="AV491" s="13" t="s">
        <v>84</v>
      </c>
      <c r="AW491" s="13" t="s">
        <v>32</v>
      </c>
      <c r="AX491" s="13" t="s">
        <v>76</v>
      </c>
      <c r="AY491" s="244" t="s">
        <v>128</v>
      </c>
    </row>
    <row r="492" s="14" customFormat="1">
      <c r="A492" s="14"/>
      <c r="B492" s="245"/>
      <c r="C492" s="246"/>
      <c r="D492" s="236" t="s">
        <v>137</v>
      </c>
      <c r="E492" s="247" t="s">
        <v>1</v>
      </c>
      <c r="F492" s="248" t="s">
        <v>800</v>
      </c>
      <c r="G492" s="246"/>
      <c r="H492" s="249">
        <v>51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137</v>
      </c>
      <c r="AU492" s="255" t="s">
        <v>86</v>
      </c>
      <c r="AV492" s="14" t="s">
        <v>86</v>
      </c>
      <c r="AW492" s="14" t="s">
        <v>32</v>
      </c>
      <c r="AX492" s="14" t="s">
        <v>76</v>
      </c>
      <c r="AY492" s="255" t="s">
        <v>128</v>
      </c>
    </row>
    <row r="493" s="15" customFormat="1">
      <c r="A493" s="15"/>
      <c r="B493" s="259"/>
      <c r="C493" s="260"/>
      <c r="D493" s="236" t="s">
        <v>137</v>
      </c>
      <c r="E493" s="261" t="s">
        <v>1</v>
      </c>
      <c r="F493" s="262" t="s">
        <v>263</v>
      </c>
      <c r="G493" s="260"/>
      <c r="H493" s="263">
        <v>155</v>
      </c>
      <c r="I493" s="264"/>
      <c r="J493" s="260"/>
      <c r="K493" s="260"/>
      <c r="L493" s="265"/>
      <c r="M493" s="266"/>
      <c r="N493" s="267"/>
      <c r="O493" s="267"/>
      <c r="P493" s="267"/>
      <c r="Q493" s="267"/>
      <c r="R493" s="267"/>
      <c r="S493" s="267"/>
      <c r="T493" s="268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9" t="s">
        <v>137</v>
      </c>
      <c r="AU493" s="269" t="s">
        <v>86</v>
      </c>
      <c r="AV493" s="15" t="s">
        <v>142</v>
      </c>
      <c r="AW493" s="15" t="s">
        <v>32</v>
      </c>
      <c r="AX493" s="15" t="s">
        <v>84</v>
      </c>
      <c r="AY493" s="269" t="s">
        <v>128</v>
      </c>
    </row>
    <row r="494" s="2" customFormat="1" ht="24.15" customHeight="1">
      <c r="A494" s="39"/>
      <c r="B494" s="40"/>
      <c r="C494" s="220" t="s">
        <v>801</v>
      </c>
      <c r="D494" s="220" t="s">
        <v>131</v>
      </c>
      <c r="E494" s="221" t="s">
        <v>802</v>
      </c>
      <c r="F494" s="222" t="s">
        <v>803</v>
      </c>
      <c r="G494" s="223" t="s">
        <v>430</v>
      </c>
      <c r="H494" s="224">
        <v>3</v>
      </c>
      <c r="I494" s="225"/>
      <c r="J494" s="226">
        <f>ROUND(I494*H494,2)</f>
        <v>0</v>
      </c>
      <c r="K494" s="227"/>
      <c r="L494" s="45"/>
      <c r="M494" s="228" t="s">
        <v>1</v>
      </c>
      <c r="N494" s="229" t="s">
        <v>41</v>
      </c>
      <c r="O494" s="92"/>
      <c r="P494" s="230">
        <f>O494*H494</f>
        <v>0</v>
      </c>
      <c r="Q494" s="230">
        <v>0.29221000000000003</v>
      </c>
      <c r="R494" s="230">
        <f>Q494*H494</f>
        <v>0.87663000000000002</v>
      </c>
      <c r="S494" s="230">
        <v>0</v>
      </c>
      <c r="T494" s="231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2" t="s">
        <v>142</v>
      </c>
      <c r="AT494" s="232" t="s">
        <v>131</v>
      </c>
      <c r="AU494" s="232" t="s">
        <v>86</v>
      </c>
      <c r="AY494" s="18" t="s">
        <v>128</v>
      </c>
      <c r="BE494" s="233">
        <f>IF(N494="základní",J494,0)</f>
        <v>0</v>
      </c>
      <c r="BF494" s="233">
        <f>IF(N494="snížená",J494,0)</f>
        <v>0</v>
      </c>
      <c r="BG494" s="233">
        <f>IF(N494="zákl. přenesená",J494,0)</f>
        <v>0</v>
      </c>
      <c r="BH494" s="233">
        <f>IF(N494="sníž. přenesená",J494,0)</f>
        <v>0</v>
      </c>
      <c r="BI494" s="233">
        <f>IF(N494="nulová",J494,0)</f>
        <v>0</v>
      </c>
      <c r="BJ494" s="18" t="s">
        <v>84</v>
      </c>
      <c r="BK494" s="233">
        <f>ROUND(I494*H494,2)</f>
        <v>0</v>
      </c>
      <c r="BL494" s="18" t="s">
        <v>142</v>
      </c>
      <c r="BM494" s="232" t="s">
        <v>804</v>
      </c>
    </row>
    <row r="495" s="14" customFormat="1">
      <c r="A495" s="14"/>
      <c r="B495" s="245"/>
      <c r="C495" s="246"/>
      <c r="D495" s="236" t="s">
        <v>137</v>
      </c>
      <c r="E495" s="247" t="s">
        <v>1</v>
      </c>
      <c r="F495" s="248" t="s">
        <v>805</v>
      </c>
      <c r="G495" s="246"/>
      <c r="H495" s="249">
        <v>3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137</v>
      </c>
      <c r="AU495" s="255" t="s">
        <v>86</v>
      </c>
      <c r="AV495" s="14" t="s">
        <v>86</v>
      </c>
      <c r="AW495" s="14" t="s">
        <v>32</v>
      </c>
      <c r="AX495" s="14" t="s">
        <v>84</v>
      </c>
      <c r="AY495" s="255" t="s">
        <v>128</v>
      </c>
    </row>
    <row r="496" s="2" customFormat="1" ht="24.15" customHeight="1">
      <c r="A496" s="39"/>
      <c r="B496" s="40"/>
      <c r="C496" s="270" t="s">
        <v>806</v>
      </c>
      <c r="D496" s="270" t="s">
        <v>302</v>
      </c>
      <c r="E496" s="271" t="s">
        <v>807</v>
      </c>
      <c r="F496" s="272" t="s">
        <v>808</v>
      </c>
      <c r="G496" s="273" t="s">
        <v>430</v>
      </c>
      <c r="H496" s="274">
        <v>3</v>
      </c>
      <c r="I496" s="275"/>
      <c r="J496" s="276">
        <f>ROUND(I496*H496,2)</f>
        <v>0</v>
      </c>
      <c r="K496" s="277"/>
      <c r="L496" s="278"/>
      <c r="M496" s="279" t="s">
        <v>1</v>
      </c>
      <c r="N496" s="280" t="s">
        <v>41</v>
      </c>
      <c r="O496" s="92"/>
      <c r="P496" s="230">
        <f>O496*H496</f>
        <v>0</v>
      </c>
      <c r="Q496" s="230">
        <v>0.053800000000000001</v>
      </c>
      <c r="R496" s="230">
        <f>Q496*H496</f>
        <v>0.16139999999999999</v>
      </c>
      <c r="S496" s="230">
        <v>0</v>
      </c>
      <c r="T496" s="231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2" t="s">
        <v>174</v>
      </c>
      <c r="AT496" s="232" t="s">
        <v>302</v>
      </c>
      <c r="AU496" s="232" t="s">
        <v>86</v>
      </c>
      <c r="AY496" s="18" t="s">
        <v>128</v>
      </c>
      <c r="BE496" s="233">
        <f>IF(N496="základní",J496,0)</f>
        <v>0</v>
      </c>
      <c r="BF496" s="233">
        <f>IF(N496="snížená",J496,0)</f>
        <v>0</v>
      </c>
      <c r="BG496" s="233">
        <f>IF(N496="zákl. přenesená",J496,0)</f>
        <v>0</v>
      </c>
      <c r="BH496" s="233">
        <f>IF(N496="sníž. přenesená",J496,0)</f>
        <v>0</v>
      </c>
      <c r="BI496" s="233">
        <f>IF(N496="nulová",J496,0)</f>
        <v>0</v>
      </c>
      <c r="BJ496" s="18" t="s">
        <v>84</v>
      </c>
      <c r="BK496" s="233">
        <f>ROUND(I496*H496,2)</f>
        <v>0</v>
      </c>
      <c r="BL496" s="18" t="s">
        <v>142</v>
      </c>
      <c r="BM496" s="232" t="s">
        <v>809</v>
      </c>
    </row>
    <row r="497" s="14" customFormat="1">
      <c r="A497" s="14"/>
      <c r="B497" s="245"/>
      <c r="C497" s="246"/>
      <c r="D497" s="236" t="s">
        <v>137</v>
      </c>
      <c r="E497" s="247" t="s">
        <v>1</v>
      </c>
      <c r="F497" s="248" t="s">
        <v>805</v>
      </c>
      <c r="G497" s="246"/>
      <c r="H497" s="249">
        <v>3</v>
      </c>
      <c r="I497" s="250"/>
      <c r="J497" s="246"/>
      <c r="K497" s="246"/>
      <c r="L497" s="251"/>
      <c r="M497" s="252"/>
      <c r="N497" s="253"/>
      <c r="O497" s="253"/>
      <c r="P497" s="253"/>
      <c r="Q497" s="253"/>
      <c r="R497" s="253"/>
      <c r="S497" s="253"/>
      <c r="T497" s="25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5" t="s">
        <v>137</v>
      </c>
      <c r="AU497" s="255" t="s">
        <v>86</v>
      </c>
      <c r="AV497" s="14" t="s">
        <v>86</v>
      </c>
      <c r="AW497" s="14" t="s">
        <v>32</v>
      </c>
      <c r="AX497" s="14" t="s">
        <v>84</v>
      </c>
      <c r="AY497" s="255" t="s">
        <v>128</v>
      </c>
    </row>
    <row r="498" s="2" customFormat="1" ht="16.5" customHeight="1">
      <c r="A498" s="39"/>
      <c r="B498" s="40"/>
      <c r="C498" s="270" t="s">
        <v>810</v>
      </c>
      <c r="D498" s="270" t="s">
        <v>302</v>
      </c>
      <c r="E498" s="271" t="s">
        <v>811</v>
      </c>
      <c r="F498" s="272" t="s">
        <v>812</v>
      </c>
      <c r="G498" s="273" t="s">
        <v>430</v>
      </c>
      <c r="H498" s="274">
        <v>3</v>
      </c>
      <c r="I498" s="275"/>
      <c r="J498" s="276">
        <f>ROUND(I498*H498,2)</f>
        <v>0</v>
      </c>
      <c r="K498" s="277"/>
      <c r="L498" s="278"/>
      <c r="M498" s="279" t="s">
        <v>1</v>
      </c>
      <c r="N498" s="280" t="s">
        <v>41</v>
      </c>
      <c r="O498" s="92"/>
      <c r="P498" s="230">
        <f>O498*H498</f>
        <v>0</v>
      </c>
      <c r="Q498" s="230">
        <v>0.0114</v>
      </c>
      <c r="R498" s="230">
        <f>Q498*H498</f>
        <v>0.034200000000000001</v>
      </c>
      <c r="S498" s="230">
        <v>0</v>
      </c>
      <c r="T498" s="231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2" t="s">
        <v>174</v>
      </c>
      <c r="AT498" s="232" t="s">
        <v>302</v>
      </c>
      <c r="AU498" s="232" t="s">
        <v>86</v>
      </c>
      <c r="AY498" s="18" t="s">
        <v>128</v>
      </c>
      <c r="BE498" s="233">
        <f>IF(N498="základní",J498,0)</f>
        <v>0</v>
      </c>
      <c r="BF498" s="233">
        <f>IF(N498="snížená",J498,0)</f>
        <v>0</v>
      </c>
      <c r="BG498" s="233">
        <f>IF(N498="zákl. přenesená",J498,0)</f>
        <v>0</v>
      </c>
      <c r="BH498" s="233">
        <f>IF(N498="sníž. přenesená",J498,0)</f>
        <v>0</v>
      </c>
      <c r="BI498" s="233">
        <f>IF(N498="nulová",J498,0)</f>
        <v>0</v>
      </c>
      <c r="BJ498" s="18" t="s">
        <v>84</v>
      </c>
      <c r="BK498" s="233">
        <f>ROUND(I498*H498,2)</f>
        <v>0</v>
      </c>
      <c r="BL498" s="18" t="s">
        <v>142</v>
      </c>
      <c r="BM498" s="232" t="s">
        <v>813</v>
      </c>
    </row>
    <row r="499" s="14" customFormat="1">
      <c r="A499" s="14"/>
      <c r="B499" s="245"/>
      <c r="C499" s="246"/>
      <c r="D499" s="236" t="s">
        <v>137</v>
      </c>
      <c r="E499" s="247" t="s">
        <v>1</v>
      </c>
      <c r="F499" s="248" t="s">
        <v>805</v>
      </c>
      <c r="G499" s="246"/>
      <c r="H499" s="249">
        <v>3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137</v>
      </c>
      <c r="AU499" s="255" t="s">
        <v>86</v>
      </c>
      <c r="AV499" s="14" t="s">
        <v>86</v>
      </c>
      <c r="AW499" s="14" t="s">
        <v>32</v>
      </c>
      <c r="AX499" s="14" t="s">
        <v>84</v>
      </c>
      <c r="AY499" s="255" t="s">
        <v>128</v>
      </c>
    </row>
    <row r="500" s="2" customFormat="1" ht="33" customHeight="1">
      <c r="A500" s="39"/>
      <c r="B500" s="40"/>
      <c r="C500" s="220" t="s">
        <v>814</v>
      </c>
      <c r="D500" s="220" t="s">
        <v>131</v>
      </c>
      <c r="E500" s="221" t="s">
        <v>815</v>
      </c>
      <c r="F500" s="222" t="s">
        <v>816</v>
      </c>
      <c r="G500" s="223" t="s">
        <v>328</v>
      </c>
      <c r="H500" s="224">
        <v>1</v>
      </c>
      <c r="I500" s="225"/>
      <c r="J500" s="226">
        <f>ROUND(I500*H500,2)</f>
        <v>0</v>
      </c>
      <c r="K500" s="227"/>
      <c r="L500" s="45"/>
      <c r="M500" s="228" t="s">
        <v>1</v>
      </c>
      <c r="N500" s="229" t="s">
        <v>41</v>
      </c>
      <c r="O500" s="92"/>
      <c r="P500" s="230">
        <f>O500*H500</f>
        <v>0</v>
      </c>
      <c r="Q500" s="230">
        <v>0.27205000000000001</v>
      </c>
      <c r="R500" s="230">
        <f>Q500*H500</f>
        <v>0.27205000000000001</v>
      </c>
      <c r="S500" s="230">
        <v>0</v>
      </c>
      <c r="T500" s="231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2" t="s">
        <v>142</v>
      </c>
      <c r="AT500" s="232" t="s">
        <v>131</v>
      </c>
      <c r="AU500" s="232" t="s">
        <v>86</v>
      </c>
      <c r="AY500" s="18" t="s">
        <v>128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18" t="s">
        <v>84</v>
      </c>
      <c r="BK500" s="233">
        <f>ROUND(I500*H500,2)</f>
        <v>0</v>
      </c>
      <c r="BL500" s="18" t="s">
        <v>142</v>
      </c>
      <c r="BM500" s="232" t="s">
        <v>817</v>
      </c>
    </row>
    <row r="501" s="14" customFormat="1">
      <c r="A501" s="14"/>
      <c r="B501" s="245"/>
      <c r="C501" s="246"/>
      <c r="D501" s="236" t="s">
        <v>137</v>
      </c>
      <c r="E501" s="247" t="s">
        <v>1</v>
      </c>
      <c r="F501" s="248" t="s">
        <v>84</v>
      </c>
      <c r="G501" s="246"/>
      <c r="H501" s="249">
        <v>1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137</v>
      </c>
      <c r="AU501" s="255" t="s">
        <v>86</v>
      </c>
      <c r="AV501" s="14" t="s">
        <v>86</v>
      </c>
      <c r="AW501" s="14" t="s">
        <v>32</v>
      </c>
      <c r="AX501" s="14" t="s">
        <v>84</v>
      </c>
      <c r="AY501" s="255" t="s">
        <v>128</v>
      </c>
    </row>
    <row r="502" s="2" customFormat="1" ht="37.8" customHeight="1">
      <c r="A502" s="39"/>
      <c r="B502" s="40"/>
      <c r="C502" s="270" t="s">
        <v>818</v>
      </c>
      <c r="D502" s="270" t="s">
        <v>302</v>
      </c>
      <c r="E502" s="271" t="s">
        <v>819</v>
      </c>
      <c r="F502" s="272" t="s">
        <v>820</v>
      </c>
      <c r="G502" s="273" t="s">
        <v>328</v>
      </c>
      <c r="H502" s="274">
        <v>1</v>
      </c>
      <c r="I502" s="275"/>
      <c r="J502" s="276">
        <f>ROUND(I502*H502,2)</f>
        <v>0</v>
      </c>
      <c r="K502" s="277"/>
      <c r="L502" s="278"/>
      <c r="M502" s="279" t="s">
        <v>1</v>
      </c>
      <c r="N502" s="280" t="s">
        <v>41</v>
      </c>
      <c r="O502" s="92"/>
      <c r="P502" s="230">
        <f>O502*H502</f>
        <v>0</v>
      </c>
      <c r="Q502" s="230">
        <v>0.031300000000000001</v>
      </c>
      <c r="R502" s="230">
        <f>Q502*H502</f>
        <v>0.031300000000000001</v>
      </c>
      <c r="S502" s="230">
        <v>0</v>
      </c>
      <c r="T502" s="23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2" t="s">
        <v>174</v>
      </c>
      <c r="AT502" s="232" t="s">
        <v>302</v>
      </c>
      <c r="AU502" s="232" t="s">
        <v>86</v>
      </c>
      <c r="AY502" s="18" t="s">
        <v>128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18" t="s">
        <v>84</v>
      </c>
      <c r="BK502" s="233">
        <f>ROUND(I502*H502,2)</f>
        <v>0</v>
      </c>
      <c r="BL502" s="18" t="s">
        <v>142</v>
      </c>
      <c r="BM502" s="232" t="s">
        <v>821</v>
      </c>
    </row>
    <row r="503" s="14" customFormat="1">
      <c r="A503" s="14"/>
      <c r="B503" s="245"/>
      <c r="C503" s="246"/>
      <c r="D503" s="236" t="s">
        <v>137</v>
      </c>
      <c r="E503" s="247" t="s">
        <v>1</v>
      </c>
      <c r="F503" s="248" t="s">
        <v>84</v>
      </c>
      <c r="G503" s="246"/>
      <c r="H503" s="249">
        <v>1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137</v>
      </c>
      <c r="AU503" s="255" t="s">
        <v>86</v>
      </c>
      <c r="AV503" s="14" t="s">
        <v>86</v>
      </c>
      <c r="AW503" s="14" t="s">
        <v>32</v>
      </c>
      <c r="AX503" s="14" t="s">
        <v>84</v>
      </c>
      <c r="AY503" s="255" t="s">
        <v>128</v>
      </c>
    </row>
    <row r="504" s="12" customFormat="1" ht="22.8" customHeight="1">
      <c r="A504" s="12"/>
      <c r="B504" s="204"/>
      <c r="C504" s="205"/>
      <c r="D504" s="206" t="s">
        <v>75</v>
      </c>
      <c r="E504" s="218" t="s">
        <v>179</v>
      </c>
      <c r="F504" s="218" t="s">
        <v>822</v>
      </c>
      <c r="G504" s="205"/>
      <c r="H504" s="205"/>
      <c r="I504" s="208"/>
      <c r="J504" s="219">
        <f>BK504</f>
        <v>0</v>
      </c>
      <c r="K504" s="205"/>
      <c r="L504" s="210"/>
      <c r="M504" s="211"/>
      <c r="N504" s="212"/>
      <c r="O504" s="212"/>
      <c r="P504" s="213">
        <f>SUM(P505:P596)</f>
        <v>0</v>
      </c>
      <c r="Q504" s="212"/>
      <c r="R504" s="213">
        <f>SUM(R505:R596)</f>
        <v>306.08766014999998</v>
      </c>
      <c r="S504" s="212"/>
      <c r="T504" s="214">
        <f>SUM(T505:T596)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15" t="s">
        <v>84</v>
      </c>
      <c r="AT504" s="216" t="s">
        <v>75</v>
      </c>
      <c r="AU504" s="216" t="s">
        <v>84</v>
      </c>
      <c r="AY504" s="215" t="s">
        <v>128</v>
      </c>
      <c r="BK504" s="217">
        <f>SUM(BK505:BK596)</f>
        <v>0</v>
      </c>
    </row>
    <row r="505" s="2" customFormat="1" ht="24.15" customHeight="1">
      <c r="A505" s="39"/>
      <c r="B505" s="40"/>
      <c r="C505" s="220" t="s">
        <v>823</v>
      </c>
      <c r="D505" s="220" t="s">
        <v>131</v>
      </c>
      <c r="E505" s="221" t="s">
        <v>824</v>
      </c>
      <c r="F505" s="222" t="s">
        <v>825</v>
      </c>
      <c r="G505" s="223" t="s">
        <v>328</v>
      </c>
      <c r="H505" s="224">
        <v>19</v>
      </c>
      <c r="I505" s="225"/>
      <c r="J505" s="226">
        <f>ROUND(I505*H505,2)</f>
        <v>0</v>
      </c>
      <c r="K505" s="227"/>
      <c r="L505" s="45"/>
      <c r="M505" s="228" t="s">
        <v>1</v>
      </c>
      <c r="N505" s="229" t="s">
        <v>41</v>
      </c>
      <c r="O505" s="92"/>
      <c r="P505" s="230">
        <f>O505*H505</f>
        <v>0</v>
      </c>
      <c r="Q505" s="230">
        <v>0.00069999999999999999</v>
      </c>
      <c r="R505" s="230">
        <f>Q505*H505</f>
        <v>0.013299999999999999</v>
      </c>
      <c r="S505" s="230">
        <v>0</v>
      </c>
      <c r="T505" s="231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2" t="s">
        <v>142</v>
      </c>
      <c r="AT505" s="232" t="s">
        <v>131</v>
      </c>
      <c r="AU505" s="232" t="s">
        <v>86</v>
      </c>
      <c r="AY505" s="18" t="s">
        <v>128</v>
      </c>
      <c r="BE505" s="233">
        <f>IF(N505="základní",J505,0)</f>
        <v>0</v>
      </c>
      <c r="BF505" s="233">
        <f>IF(N505="snížená",J505,0)</f>
        <v>0</v>
      </c>
      <c r="BG505" s="233">
        <f>IF(N505="zákl. přenesená",J505,0)</f>
        <v>0</v>
      </c>
      <c r="BH505" s="233">
        <f>IF(N505="sníž. přenesená",J505,0)</f>
        <v>0</v>
      </c>
      <c r="BI505" s="233">
        <f>IF(N505="nulová",J505,0)</f>
        <v>0</v>
      </c>
      <c r="BJ505" s="18" t="s">
        <v>84</v>
      </c>
      <c r="BK505" s="233">
        <f>ROUND(I505*H505,2)</f>
        <v>0</v>
      </c>
      <c r="BL505" s="18" t="s">
        <v>142</v>
      </c>
      <c r="BM505" s="232" t="s">
        <v>826</v>
      </c>
    </row>
    <row r="506" s="13" customFormat="1">
      <c r="A506" s="13"/>
      <c r="B506" s="234"/>
      <c r="C506" s="235"/>
      <c r="D506" s="236" t="s">
        <v>137</v>
      </c>
      <c r="E506" s="237" t="s">
        <v>1</v>
      </c>
      <c r="F506" s="238" t="s">
        <v>827</v>
      </c>
      <c r="G506" s="235"/>
      <c r="H506" s="237" t="s">
        <v>1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137</v>
      </c>
      <c r="AU506" s="244" t="s">
        <v>86</v>
      </c>
      <c r="AV506" s="13" t="s">
        <v>84</v>
      </c>
      <c r="AW506" s="13" t="s">
        <v>32</v>
      </c>
      <c r="AX506" s="13" t="s">
        <v>76</v>
      </c>
      <c r="AY506" s="244" t="s">
        <v>128</v>
      </c>
    </row>
    <row r="507" s="14" customFormat="1">
      <c r="A507" s="14"/>
      <c r="B507" s="245"/>
      <c r="C507" s="246"/>
      <c r="D507" s="236" t="s">
        <v>137</v>
      </c>
      <c r="E507" s="247" t="s">
        <v>1</v>
      </c>
      <c r="F507" s="248" t="s">
        <v>362</v>
      </c>
      <c r="G507" s="246"/>
      <c r="H507" s="249">
        <v>19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5" t="s">
        <v>137</v>
      </c>
      <c r="AU507" s="255" t="s">
        <v>86</v>
      </c>
      <c r="AV507" s="14" t="s">
        <v>86</v>
      </c>
      <c r="AW507" s="14" t="s">
        <v>32</v>
      </c>
      <c r="AX507" s="14" t="s">
        <v>84</v>
      </c>
      <c r="AY507" s="255" t="s">
        <v>128</v>
      </c>
    </row>
    <row r="508" s="2" customFormat="1" ht="24.15" customHeight="1">
      <c r="A508" s="39"/>
      <c r="B508" s="40"/>
      <c r="C508" s="270" t="s">
        <v>828</v>
      </c>
      <c r="D508" s="270" t="s">
        <v>302</v>
      </c>
      <c r="E508" s="271" t="s">
        <v>829</v>
      </c>
      <c r="F508" s="272" t="s">
        <v>830</v>
      </c>
      <c r="G508" s="273" t="s">
        <v>328</v>
      </c>
      <c r="H508" s="274">
        <v>5</v>
      </c>
      <c r="I508" s="275"/>
      <c r="J508" s="276">
        <f>ROUND(I508*H508,2)</f>
        <v>0</v>
      </c>
      <c r="K508" s="277"/>
      <c r="L508" s="278"/>
      <c r="M508" s="279" t="s">
        <v>1</v>
      </c>
      <c r="N508" s="280" t="s">
        <v>41</v>
      </c>
      <c r="O508" s="92"/>
      <c r="P508" s="230">
        <f>O508*H508</f>
        <v>0</v>
      </c>
      <c r="Q508" s="230">
        <v>0.0025000000000000001</v>
      </c>
      <c r="R508" s="230">
        <f>Q508*H508</f>
        <v>0.012500000000000001</v>
      </c>
      <c r="S508" s="230">
        <v>0</v>
      </c>
      <c r="T508" s="231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2" t="s">
        <v>174</v>
      </c>
      <c r="AT508" s="232" t="s">
        <v>302</v>
      </c>
      <c r="AU508" s="232" t="s">
        <v>86</v>
      </c>
      <c r="AY508" s="18" t="s">
        <v>128</v>
      </c>
      <c r="BE508" s="233">
        <f>IF(N508="základní",J508,0)</f>
        <v>0</v>
      </c>
      <c r="BF508" s="233">
        <f>IF(N508="snížená",J508,0)</f>
        <v>0</v>
      </c>
      <c r="BG508" s="233">
        <f>IF(N508="zákl. přenesená",J508,0)</f>
        <v>0</v>
      </c>
      <c r="BH508" s="233">
        <f>IF(N508="sníž. přenesená",J508,0)</f>
        <v>0</v>
      </c>
      <c r="BI508" s="233">
        <f>IF(N508="nulová",J508,0)</f>
        <v>0</v>
      </c>
      <c r="BJ508" s="18" t="s">
        <v>84</v>
      </c>
      <c r="BK508" s="233">
        <f>ROUND(I508*H508,2)</f>
        <v>0</v>
      </c>
      <c r="BL508" s="18" t="s">
        <v>142</v>
      </c>
      <c r="BM508" s="232" t="s">
        <v>831</v>
      </c>
    </row>
    <row r="509" s="13" customFormat="1">
      <c r="A509" s="13"/>
      <c r="B509" s="234"/>
      <c r="C509" s="235"/>
      <c r="D509" s="236" t="s">
        <v>137</v>
      </c>
      <c r="E509" s="237" t="s">
        <v>1</v>
      </c>
      <c r="F509" s="238" t="s">
        <v>832</v>
      </c>
      <c r="G509" s="235"/>
      <c r="H509" s="237" t="s">
        <v>1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137</v>
      </c>
      <c r="AU509" s="244" t="s">
        <v>86</v>
      </c>
      <c r="AV509" s="13" t="s">
        <v>84</v>
      </c>
      <c r="AW509" s="13" t="s">
        <v>32</v>
      </c>
      <c r="AX509" s="13" t="s">
        <v>76</v>
      </c>
      <c r="AY509" s="244" t="s">
        <v>128</v>
      </c>
    </row>
    <row r="510" s="14" customFormat="1">
      <c r="A510" s="14"/>
      <c r="B510" s="245"/>
      <c r="C510" s="246"/>
      <c r="D510" s="236" t="s">
        <v>137</v>
      </c>
      <c r="E510" s="247" t="s">
        <v>1</v>
      </c>
      <c r="F510" s="248" t="s">
        <v>86</v>
      </c>
      <c r="G510" s="246"/>
      <c r="H510" s="249">
        <v>2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137</v>
      </c>
      <c r="AU510" s="255" t="s">
        <v>86</v>
      </c>
      <c r="AV510" s="14" t="s">
        <v>86</v>
      </c>
      <c r="AW510" s="14" t="s">
        <v>32</v>
      </c>
      <c r="AX510" s="14" t="s">
        <v>76</v>
      </c>
      <c r="AY510" s="255" t="s">
        <v>128</v>
      </c>
    </row>
    <row r="511" s="13" customFormat="1">
      <c r="A511" s="13"/>
      <c r="B511" s="234"/>
      <c r="C511" s="235"/>
      <c r="D511" s="236" t="s">
        <v>137</v>
      </c>
      <c r="E511" s="237" t="s">
        <v>1</v>
      </c>
      <c r="F511" s="238" t="s">
        <v>833</v>
      </c>
      <c r="G511" s="235"/>
      <c r="H511" s="237" t="s">
        <v>1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137</v>
      </c>
      <c r="AU511" s="244" t="s">
        <v>86</v>
      </c>
      <c r="AV511" s="13" t="s">
        <v>84</v>
      </c>
      <c r="AW511" s="13" t="s">
        <v>32</v>
      </c>
      <c r="AX511" s="13" t="s">
        <v>76</v>
      </c>
      <c r="AY511" s="244" t="s">
        <v>128</v>
      </c>
    </row>
    <row r="512" s="14" customFormat="1">
      <c r="A512" s="14"/>
      <c r="B512" s="245"/>
      <c r="C512" s="246"/>
      <c r="D512" s="236" t="s">
        <v>137</v>
      </c>
      <c r="E512" s="247" t="s">
        <v>1</v>
      </c>
      <c r="F512" s="248" t="s">
        <v>144</v>
      </c>
      <c r="G512" s="246"/>
      <c r="H512" s="249">
        <v>3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137</v>
      </c>
      <c r="AU512" s="255" t="s">
        <v>86</v>
      </c>
      <c r="AV512" s="14" t="s">
        <v>86</v>
      </c>
      <c r="AW512" s="14" t="s">
        <v>32</v>
      </c>
      <c r="AX512" s="14" t="s">
        <v>76</v>
      </c>
      <c r="AY512" s="255" t="s">
        <v>128</v>
      </c>
    </row>
    <row r="513" s="15" customFormat="1">
      <c r="A513" s="15"/>
      <c r="B513" s="259"/>
      <c r="C513" s="260"/>
      <c r="D513" s="236" t="s">
        <v>137</v>
      </c>
      <c r="E513" s="261" t="s">
        <v>1</v>
      </c>
      <c r="F513" s="262" t="s">
        <v>263</v>
      </c>
      <c r="G513" s="260"/>
      <c r="H513" s="263">
        <v>5</v>
      </c>
      <c r="I513" s="264"/>
      <c r="J513" s="260"/>
      <c r="K513" s="260"/>
      <c r="L513" s="265"/>
      <c r="M513" s="266"/>
      <c r="N513" s="267"/>
      <c r="O513" s="267"/>
      <c r="P513" s="267"/>
      <c r="Q513" s="267"/>
      <c r="R513" s="267"/>
      <c r="S513" s="267"/>
      <c r="T513" s="268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9" t="s">
        <v>137</v>
      </c>
      <c r="AU513" s="269" t="s">
        <v>86</v>
      </c>
      <c r="AV513" s="15" t="s">
        <v>142</v>
      </c>
      <c r="AW513" s="15" t="s">
        <v>32</v>
      </c>
      <c r="AX513" s="15" t="s">
        <v>84</v>
      </c>
      <c r="AY513" s="269" t="s">
        <v>128</v>
      </c>
    </row>
    <row r="514" s="2" customFormat="1" ht="24.15" customHeight="1">
      <c r="A514" s="39"/>
      <c r="B514" s="40"/>
      <c r="C514" s="270" t="s">
        <v>834</v>
      </c>
      <c r="D514" s="270" t="s">
        <v>302</v>
      </c>
      <c r="E514" s="271" t="s">
        <v>835</v>
      </c>
      <c r="F514" s="272" t="s">
        <v>836</v>
      </c>
      <c r="G514" s="273" t="s">
        <v>328</v>
      </c>
      <c r="H514" s="274">
        <v>3</v>
      </c>
      <c r="I514" s="275"/>
      <c r="J514" s="276">
        <f>ROUND(I514*H514,2)</f>
        <v>0</v>
      </c>
      <c r="K514" s="277"/>
      <c r="L514" s="278"/>
      <c r="M514" s="279" t="s">
        <v>1</v>
      </c>
      <c r="N514" s="280" t="s">
        <v>41</v>
      </c>
      <c r="O514" s="92"/>
      <c r="P514" s="230">
        <f>O514*H514</f>
        <v>0</v>
      </c>
      <c r="Q514" s="230">
        <v>0.0035000000000000001</v>
      </c>
      <c r="R514" s="230">
        <f>Q514*H514</f>
        <v>0.010500000000000001</v>
      </c>
      <c r="S514" s="230">
        <v>0</v>
      </c>
      <c r="T514" s="231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2" t="s">
        <v>174</v>
      </c>
      <c r="AT514" s="232" t="s">
        <v>302</v>
      </c>
      <c r="AU514" s="232" t="s">
        <v>86</v>
      </c>
      <c r="AY514" s="18" t="s">
        <v>128</v>
      </c>
      <c r="BE514" s="233">
        <f>IF(N514="základní",J514,0)</f>
        <v>0</v>
      </c>
      <c r="BF514" s="233">
        <f>IF(N514="snížená",J514,0)</f>
        <v>0</v>
      </c>
      <c r="BG514" s="233">
        <f>IF(N514="zákl. přenesená",J514,0)</f>
        <v>0</v>
      </c>
      <c r="BH514" s="233">
        <f>IF(N514="sníž. přenesená",J514,0)</f>
        <v>0</v>
      </c>
      <c r="BI514" s="233">
        <f>IF(N514="nulová",J514,0)</f>
        <v>0</v>
      </c>
      <c r="BJ514" s="18" t="s">
        <v>84</v>
      </c>
      <c r="BK514" s="233">
        <f>ROUND(I514*H514,2)</f>
        <v>0</v>
      </c>
      <c r="BL514" s="18" t="s">
        <v>142</v>
      </c>
      <c r="BM514" s="232" t="s">
        <v>837</v>
      </c>
    </row>
    <row r="515" s="13" customFormat="1">
      <c r="A515" s="13"/>
      <c r="B515" s="234"/>
      <c r="C515" s="235"/>
      <c r="D515" s="236" t="s">
        <v>137</v>
      </c>
      <c r="E515" s="237" t="s">
        <v>1</v>
      </c>
      <c r="F515" s="238" t="s">
        <v>838</v>
      </c>
      <c r="G515" s="235"/>
      <c r="H515" s="237" t="s">
        <v>1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137</v>
      </c>
      <c r="AU515" s="244" t="s">
        <v>86</v>
      </c>
      <c r="AV515" s="13" t="s">
        <v>84</v>
      </c>
      <c r="AW515" s="13" t="s">
        <v>32</v>
      </c>
      <c r="AX515" s="13" t="s">
        <v>76</v>
      </c>
      <c r="AY515" s="244" t="s">
        <v>128</v>
      </c>
    </row>
    <row r="516" s="14" customFormat="1">
      <c r="A516" s="14"/>
      <c r="B516" s="245"/>
      <c r="C516" s="246"/>
      <c r="D516" s="236" t="s">
        <v>137</v>
      </c>
      <c r="E516" s="247" t="s">
        <v>1</v>
      </c>
      <c r="F516" s="248" t="s">
        <v>84</v>
      </c>
      <c r="G516" s="246"/>
      <c r="H516" s="249">
        <v>1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137</v>
      </c>
      <c r="AU516" s="255" t="s">
        <v>86</v>
      </c>
      <c r="AV516" s="14" t="s">
        <v>86</v>
      </c>
      <c r="AW516" s="14" t="s">
        <v>32</v>
      </c>
      <c r="AX516" s="14" t="s">
        <v>76</v>
      </c>
      <c r="AY516" s="255" t="s">
        <v>128</v>
      </c>
    </row>
    <row r="517" s="13" customFormat="1">
      <c r="A517" s="13"/>
      <c r="B517" s="234"/>
      <c r="C517" s="235"/>
      <c r="D517" s="236" t="s">
        <v>137</v>
      </c>
      <c r="E517" s="237" t="s">
        <v>1</v>
      </c>
      <c r="F517" s="238" t="s">
        <v>839</v>
      </c>
      <c r="G517" s="235"/>
      <c r="H517" s="237" t="s">
        <v>1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137</v>
      </c>
      <c r="AU517" s="244" t="s">
        <v>86</v>
      </c>
      <c r="AV517" s="13" t="s">
        <v>84</v>
      </c>
      <c r="AW517" s="13" t="s">
        <v>32</v>
      </c>
      <c r="AX517" s="13" t="s">
        <v>76</v>
      </c>
      <c r="AY517" s="244" t="s">
        <v>128</v>
      </c>
    </row>
    <row r="518" s="14" customFormat="1">
      <c r="A518" s="14"/>
      <c r="B518" s="245"/>
      <c r="C518" s="246"/>
      <c r="D518" s="236" t="s">
        <v>137</v>
      </c>
      <c r="E518" s="247" t="s">
        <v>1</v>
      </c>
      <c r="F518" s="248" t="s">
        <v>86</v>
      </c>
      <c r="G518" s="246"/>
      <c r="H518" s="249">
        <v>2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5" t="s">
        <v>137</v>
      </c>
      <c r="AU518" s="255" t="s">
        <v>86</v>
      </c>
      <c r="AV518" s="14" t="s">
        <v>86</v>
      </c>
      <c r="AW518" s="14" t="s">
        <v>32</v>
      </c>
      <c r="AX518" s="14" t="s">
        <v>76</v>
      </c>
      <c r="AY518" s="255" t="s">
        <v>128</v>
      </c>
    </row>
    <row r="519" s="15" customFormat="1">
      <c r="A519" s="15"/>
      <c r="B519" s="259"/>
      <c r="C519" s="260"/>
      <c r="D519" s="236" t="s">
        <v>137</v>
      </c>
      <c r="E519" s="261" t="s">
        <v>1</v>
      </c>
      <c r="F519" s="262" t="s">
        <v>263</v>
      </c>
      <c r="G519" s="260"/>
      <c r="H519" s="263">
        <v>3</v>
      </c>
      <c r="I519" s="264"/>
      <c r="J519" s="260"/>
      <c r="K519" s="260"/>
      <c r="L519" s="265"/>
      <c r="M519" s="266"/>
      <c r="N519" s="267"/>
      <c r="O519" s="267"/>
      <c r="P519" s="267"/>
      <c r="Q519" s="267"/>
      <c r="R519" s="267"/>
      <c r="S519" s="267"/>
      <c r="T519" s="268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9" t="s">
        <v>137</v>
      </c>
      <c r="AU519" s="269" t="s">
        <v>86</v>
      </c>
      <c r="AV519" s="15" t="s">
        <v>142</v>
      </c>
      <c r="AW519" s="15" t="s">
        <v>32</v>
      </c>
      <c r="AX519" s="15" t="s">
        <v>84</v>
      </c>
      <c r="AY519" s="269" t="s">
        <v>128</v>
      </c>
    </row>
    <row r="520" s="2" customFormat="1" ht="21.75" customHeight="1">
      <c r="A520" s="39"/>
      <c r="B520" s="40"/>
      <c r="C520" s="270" t="s">
        <v>840</v>
      </c>
      <c r="D520" s="270" t="s">
        <v>302</v>
      </c>
      <c r="E520" s="271" t="s">
        <v>841</v>
      </c>
      <c r="F520" s="272" t="s">
        <v>842</v>
      </c>
      <c r="G520" s="273" t="s">
        <v>328</v>
      </c>
      <c r="H520" s="274">
        <v>3</v>
      </c>
      <c r="I520" s="275"/>
      <c r="J520" s="276">
        <f>ROUND(I520*H520,2)</f>
        <v>0</v>
      </c>
      <c r="K520" s="277"/>
      <c r="L520" s="278"/>
      <c r="M520" s="279" t="s">
        <v>1</v>
      </c>
      <c r="N520" s="280" t="s">
        <v>41</v>
      </c>
      <c r="O520" s="92"/>
      <c r="P520" s="230">
        <f>O520*H520</f>
        <v>0</v>
      </c>
      <c r="Q520" s="230">
        <v>0.00089999999999999998</v>
      </c>
      <c r="R520" s="230">
        <f>Q520*H520</f>
        <v>0.0027000000000000001</v>
      </c>
      <c r="S520" s="230">
        <v>0</v>
      </c>
      <c r="T520" s="231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2" t="s">
        <v>174</v>
      </c>
      <c r="AT520" s="232" t="s">
        <v>302</v>
      </c>
      <c r="AU520" s="232" t="s">
        <v>86</v>
      </c>
      <c r="AY520" s="18" t="s">
        <v>128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18" t="s">
        <v>84</v>
      </c>
      <c r="BK520" s="233">
        <f>ROUND(I520*H520,2)</f>
        <v>0</v>
      </c>
      <c r="BL520" s="18" t="s">
        <v>142</v>
      </c>
      <c r="BM520" s="232" t="s">
        <v>843</v>
      </c>
    </row>
    <row r="521" s="13" customFormat="1">
      <c r="A521" s="13"/>
      <c r="B521" s="234"/>
      <c r="C521" s="235"/>
      <c r="D521" s="236" t="s">
        <v>137</v>
      </c>
      <c r="E521" s="237" t="s">
        <v>1</v>
      </c>
      <c r="F521" s="238" t="s">
        <v>844</v>
      </c>
      <c r="G521" s="235"/>
      <c r="H521" s="237" t="s">
        <v>1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137</v>
      </c>
      <c r="AU521" s="244" t="s">
        <v>86</v>
      </c>
      <c r="AV521" s="13" t="s">
        <v>84</v>
      </c>
      <c r="AW521" s="13" t="s">
        <v>32</v>
      </c>
      <c r="AX521" s="13" t="s">
        <v>76</v>
      </c>
      <c r="AY521" s="244" t="s">
        <v>128</v>
      </c>
    </row>
    <row r="522" s="14" customFormat="1">
      <c r="A522" s="14"/>
      <c r="B522" s="245"/>
      <c r="C522" s="246"/>
      <c r="D522" s="236" t="s">
        <v>137</v>
      </c>
      <c r="E522" s="247" t="s">
        <v>1</v>
      </c>
      <c r="F522" s="248" t="s">
        <v>84</v>
      </c>
      <c r="G522" s="246"/>
      <c r="H522" s="249">
        <v>1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5" t="s">
        <v>137</v>
      </c>
      <c r="AU522" s="255" t="s">
        <v>86</v>
      </c>
      <c r="AV522" s="14" t="s">
        <v>86</v>
      </c>
      <c r="AW522" s="14" t="s">
        <v>32</v>
      </c>
      <c r="AX522" s="14" t="s">
        <v>76</v>
      </c>
      <c r="AY522" s="255" t="s">
        <v>128</v>
      </c>
    </row>
    <row r="523" s="13" customFormat="1">
      <c r="A523" s="13"/>
      <c r="B523" s="234"/>
      <c r="C523" s="235"/>
      <c r="D523" s="236" t="s">
        <v>137</v>
      </c>
      <c r="E523" s="237" t="s">
        <v>1</v>
      </c>
      <c r="F523" s="238" t="s">
        <v>845</v>
      </c>
      <c r="G523" s="235"/>
      <c r="H523" s="237" t="s">
        <v>1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137</v>
      </c>
      <c r="AU523" s="244" t="s">
        <v>86</v>
      </c>
      <c r="AV523" s="13" t="s">
        <v>84</v>
      </c>
      <c r="AW523" s="13" t="s">
        <v>32</v>
      </c>
      <c r="AX523" s="13" t="s">
        <v>76</v>
      </c>
      <c r="AY523" s="244" t="s">
        <v>128</v>
      </c>
    </row>
    <row r="524" s="14" customFormat="1">
      <c r="A524" s="14"/>
      <c r="B524" s="245"/>
      <c r="C524" s="246"/>
      <c r="D524" s="236" t="s">
        <v>137</v>
      </c>
      <c r="E524" s="247" t="s">
        <v>1</v>
      </c>
      <c r="F524" s="248" t="s">
        <v>86</v>
      </c>
      <c r="G524" s="246"/>
      <c r="H524" s="249">
        <v>2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5" t="s">
        <v>137</v>
      </c>
      <c r="AU524" s="255" t="s">
        <v>86</v>
      </c>
      <c r="AV524" s="14" t="s">
        <v>86</v>
      </c>
      <c r="AW524" s="14" t="s">
        <v>32</v>
      </c>
      <c r="AX524" s="14" t="s">
        <v>76</v>
      </c>
      <c r="AY524" s="255" t="s">
        <v>128</v>
      </c>
    </row>
    <row r="525" s="15" customFormat="1">
      <c r="A525" s="15"/>
      <c r="B525" s="259"/>
      <c r="C525" s="260"/>
      <c r="D525" s="236" t="s">
        <v>137</v>
      </c>
      <c r="E525" s="261" t="s">
        <v>1</v>
      </c>
      <c r="F525" s="262" t="s">
        <v>263</v>
      </c>
      <c r="G525" s="260"/>
      <c r="H525" s="263">
        <v>3</v>
      </c>
      <c r="I525" s="264"/>
      <c r="J525" s="260"/>
      <c r="K525" s="260"/>
      <c r="L525" s="265"/>
      <c r="M525" s="266"/>
      <c r="N525" s="267"/>
      <c r="O525" s="267"/>
      <c r="P525" s="267"/>
      <c r="Q525" s="267"/>
      <c r="R525" s="267"/>
      <c r="S525" s="267"/>
      <c r="T525" s="268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9" t="s">
        <v>137</v>
      </c>
      <c r="AU525" s="269" t="s">
        <v>86</v>
      </c>
      <c r="AV525" s="15" t="s">
        <v>142</v>
      </c>
      <c r="AW525" s="15" t="s">
        <v>32</v>
      </c>
      <c r="AX525" s="15" t="s">
        <v>84</v>
      </c>
      <c r="AY525" s="269" t="s">
        <v>128</v>
      </c>
    </row>
    <row r="526" s="2" customFormat="1" ht="16.5" customHeight="1">
      <c r="A526" s="39"/>
      <c r="B526" s="40"/>
      <c r="C526" s="270" t="s">
        <v>846</v>
      </c>
      <c r="D526" s="270" t="s">
        <v>302</v>
      </c>
      <c r="E526" s="271" t="s">
        <v>847</v>
      </c>
      <c r="F526" s="272" t="s">
        <v>848</v>
      </c>
      <c r="G526" s="273" t="s">
        <v>328</v>
      </c>
      <c r="H526" s="274">
        <v>2</v>
      </c>
      <c r="I526" s="275"/>
      <c r="J526" s="276">
        <f>ROUND(I526*H526,2)</f>
        <v>0</v>
      </c>
      <c r="K526" s="277"/>
      <c r="L526" s="278"/>
      <c r="M526" s="279" t="s">
        <v>1</v>
      </c>
      <c r="N526" s="280" t="s">
        <v>41</v>
      </c>
      <c r="O526" s="92"/>
      <c r="P526" s="230">
        <f>O526*H526</f>
        <v>0</v>
      </c>
      <c r="Q526" s="230">
        <v>0.0016999999999999999</v>
      </c>
      <c r="R526" s="230">
        <f>Q526*H526</f>
        <v>0.0033999999999999998</v>
      </c>
      <c r="S526" s="230">
        <v>0</v>
      </c>
      <c r="T526" s="231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2" t="s">
        <v>174</v>
      </c>
      <c r="AT526" s="232" t="s">
        <v>302</v>
      </c>
      <c r="AU526" s="232" t="s">
        <v>86</v>
      </c>
      <c r="AY526" s="18" t="s">
        <v>128</v>
      </c>
      <c r="BE526" s="233">
        <f>IF(N526="základní",J526,0)</f>
        <v>0</v>
      </c>
      <c r="BF526" s="233">
        <f>IF(N526="snížená",J526,0)</f>
        <v>0</v>
      </c>
      <c r="BG526" s="233">
        <f>IF(N526="zákl. přenesená",J526,0)</f>
        <v>0</v>
      </c>
      <c r="BH526" s="233">
        <f>IF(N526="sníž. přenesená",J526,0)</f>
        <v>0</v>
      </c>
      <c r="BI526" s="233">
        <f>IF(N526="nulová",J526,0)</f>
        <v>0</v>
      </c>
      <c r="BJ526" s="18" t="s">
        <v>84</v>
      </c>
      <c r="BK526" s="233">
        <f>ROUND(I526*H526,2)</f>
        <v>0</v>
      </c>
      <c r="BL526" s="18" t="s">
        <v>142</v>
      </c>
      <c r="BM526" s="232" t="s">
        <v>849</v>
      </c>
    </row>
    <row r="527" s="13" customFormat="1">
      <c r="A527" s="13"/>
      <c r="B527" s="234"/>
      <c r="C527" s="235"/>
      <c r="D527" s="236" t="s">
        <v>137</v>
      </c>
      <c r="E527" s="237" t="s">
        <v>1</v>
      </c>
      <c r="F527" s="238" t="s">
        <v>850</v>
      </c>
      <c r="G527" s="235"/>
      <c r="H527" s="237" t="s">
        <v>1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137</v>
      </c>
      <c r="AU527" s="244" t="s">
        <v>86</v>
      </c>
      <c r="AV527" s="13" t="s">
        <v>84</v>
      </c>
      <c r="AW527" s="13" t="s">
        <v>32</v>
      </c>
      <c r="AX527" s="13" t="s">
        <v>76</v>
      </c>
      <c r="AY527" s="244" t="s">
        <v>128</v>
      </c>
    </row>
    <row r="528" s="14" customFormat="1">
      <c r="A528" s="14"/>
      <c r="B528" s="245"/>
      <c r="C528" s="246"/>
      <c r="D528" s="236" t="s">
        <v>137</v>
      </c>
      <c r="E528" s="247" t="s">
        <v>1</v>
      </c>
      <c r="F528" s="248" t="s">
        <v>86</v>
      </c>
      <c r="G528" s="246"/>
      <c r="H528" s="249">
        <v>2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137</v>
      </c>
      <c r="AU528" s="255" t="s">
        <v>86</v>
      </c>
      <c r="AV528" s="14" t="s">
        <v>86</v>
      </c>
      <c r="AW528" s="14" t="s">
        <v>32</v>
      </c>
      <c r="AX528" s="14" t="s">
        <v>84</v>
      </c>
      <c r="AY528" s="255" t="s">
        <v>128</v>
      </c>
    </row>
    <row r="529" s="2" customFormat="1" ht="24.15" customHeight="1">
      <c r="A529" s="39"/>
      <c r="B529" s="40"/>
      <c r="C529" s="220" t="s">
        <v>851</v>
      </c>
      <c r="D529" s="220" t="s">
        <v>131</v>
      </c>
      <c r="E529" s="221" t="s">
        <v>852</v>
      </c>
      <c r="F529" s="222" t="s">
        <v>853</v>
      </c>
      <c r="G529" s="223" t="s">
        <v>328</v>
      </c>
      <c r="H529" s="224">
        <v>2</v>
      </c>
      <c r="I529" s="225"/>
      <c r="J529" s="226">
        <f>ROUND(I529*H529,2)</f>
        <v>0</v>
      </c>
      <c r="K529" s="227"/>
      <c r="L529" s="45"/>
      <c r="M529" s="228" t="s">
        <v>1</v>
      </c>
      <c r="N529" s="229" t="s">
        <v>41</v>
      </c>
      <c r="O529" s="92"/>
      <c r="P529" s="230">
        <f>O529*H529</f>
        <v>0</v>
      </c>
      <c r="Q529" s="230">
        <v>0.0010499999999999999</v>
      </c>
      <c r="R529" s="230">
        <f>Q529*H529</f>
        <v>0.0020999999999999999</v>
      </c>
      <c r="S529" s="230">
        <v>0</v>
      </c>
      <c r="T529" s="231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2" t="s">
        <v>142</v>
      </c>
      <c r="AT529" s="232" t="s">
        <v>131</v>
      </c>
      <c r="AU529" s="232" t="s">
        <v>86</v>
      </c>
      <c r="AY529" s="18" t="s">
        <v>128</v>
      </c>
      <c r="BE529" s="233">
        <f>IF(N529="základní",J529,0)</f>
        <v>0</v>
      </c>
      <c r="BF529" s="233">
        <f>IF(N529="snížená",J529,0)</f>
        <v>0</v>
      </c>
      <c r="BG529" s="233">
        <f>IF(N529="zákl. přenesená",J529,0)</f>
        <v>0</v>
      </c>
      <c r="BH529" s="233">
        <f>IF(N529="sníž. přenesená",J529,0)</f>
        <v>0</v>
      </c>
      <c r="BI529" s="233">
        <f>IF(N529="nulová",J529,0)</f>
        <v>0</v>
      </c>
      <c r="BJ529" s="18" t="s">
        <v>84</v>
      </c>
      <c r="BK529" s="233">
        <f>ROUND(I529*H529,2)</f>
        <v>0</v>
      </c>
      <c r="BL529" s="18" t="s">
        <v>142</v>
      </c>
      <c r="BM529" s="232" t="s">
        <v>854</v>
      </c>
    </row>
    <row r="530" s="14" customFormat="1">
      <c r="A530" s="14"/>
      <c r="B530" s="245"/>
      <c r="C530" s="246"/>
      <c r="D530" s="236" t="s">
        <v>137</v>
      </c>
      <c r="E530" s="247" t="s">
        <v>1</v>
      </c>
      <c r="F530" s="248" t="s">
        <v>86</v>
      </c>
      <c r="G530" s="246"/>
      <c r="H530" s="249">
        <v>2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137</v>
      </c>
      <c r="AU530" s="255" t="s">
        <v>86</v>
      </c>
      <c r="AV530" s="14" t="s">
        <v>86</v>
      </c>
      <c r="AW530" s="14" t="s">
        <v>32</v>
      </c>
      <c r="AX530" s="14" t="s">
        <v>84</v>
      </c>
      <c r="AY530" s="255" t="s">
        <v>128</v>
      </c>
    </row>
    <row r="531" s="2" customFormat="1" ht="24.15" customHeight="1">
      <c r="A531" s="39"/>
      <c r="B531" s="40"/>
      <c r="C531" s="270" t="s">
        <v>590</v>
      </c>
      <c r="D531" s="270" t="s">
        <v>302</v>
      </c>
      <c r="E531" s="271" t="s">
        <v>855</v>
      </c>
      <c r="F531" s="272" t="s">
        <v>856</v>
      </c>
      <c r="G531" s="273" t="s">
        <v>328</v>
      </c>
      <c r="H531" s="274">
        <v>2</v>
      </c>
      <c r="I531" s="275"/>
      <c r="J531" s="276">
        <f>ROUND(I531*H531,2)</f>
        <v>0</v>
      </c>
      <c r="K531" s="277"/>
      <c r="L531" s="278"/>
      <c r="M531" s="279" t="s">
        <v>1</v>
      </c>
      <c r="N531" s="280" t="s">
        <v>41</v>
      </c>
      <c r="O531" s="92"/>
      <c r="P531" s="230">
        <f>O531*H531</f>
        <v>0</v>
      </c>
      <c r="Q531" s="230">
        <v>0.010999999999999999</v>
      </c>
      <c r="R531" s="230">
        <f>Q531*H531</f>
        <v>0.021999999999999999</v>
      </c>
      <c r="S531" s="230">
        <v>0</v>
      </c>
      <c r="T531" s="231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2" t="s">
        <v>174</v>
      </c>
      <c r="AT531" s="232" t="s">
        <v>302</v>
      </c>
      <c r="AU531" s="232" t="s">
        <v>86</v>
      </c>
      <c r="AY531" s="18" t="s">
        <v>128</v>
      </c>
      <c r="BE531" s="233">
        <f>IF(N531="základní",J531,0)</f>
        <v>0</v>
      </c>
      <c r="BF531" s="233">
        <f>IF(N531="snížená",J531,0)</f>
        <v>0</v>
      </c>
      <c r="BG531" s="233">
        <f>IF(N531="zákl. přenesená",J531,0)</f>
        <v>0</v>
      </c>
      <c r="BH531" s="233">
        <f>IF(N531="sníž. přenesená",J531,0)</f>
        <v>0</v>
      </c>
      <c r="BI531" s="233">
        <f>IF(N531="nulová",J531,0)</f>
        <v>0</v>
      </c>
      <c r="BJ531" s="18" t="s">
        <v>84</v>
      </c>
      <c r="BK531" s="233">
        <f>ROUND(I531*H531,2)</f>
        <v>0</v>
      </c>
      <c r="BL531" s="18" t="s">
        <v>142</v>
      </c>
      <c r="BM531" s="232" t="s">
        <v>857</v>
      </c>
    </row>
    <row r="532" s="13" customFormat="1">
      <c r="A532" s="13"/>
      <c r="B532" s="234"/>
      <c r="C532" s="235"/>
      <c r="D532" s="236" t="s">
        <v>137</v>
      </c>
      <c r="E532" s="237" t="s">
        <v>1</v>
      </c>
      <c r="F532" s="238" t="s">
        <v>858</v>
      </c>
      <c r="G532" s="235"/>
      <c r="H532" s="237" t="s">
        <v>1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137</v>
      </c>
      <c r="AU532" s="244" t="s">
        <v>86</v>
      </c>
      <c r="AV532" s="13" t="s">
        <v>84</v>
      </c>
      <c r="AW532" s="13" t="s">
        <v>32</v>
      </c>
      <c r="AX532" s="13" t="s">
        <v>76</v>
      </c>
      <c r="AY532" s="244" t="s">
        <v>128</v>
      </c>
    </row>
    <row r="533" s="14" customFormat="1">
      <c r="A533" s="14"/>
      <c r="B533" s="245"/>
      <c r="C533" s="246"/>
      <c r="D533" s="236" t="s">
        <v>137</v>
      </c>
      <c r="E533" s="247" t="s">
        <v>1</v>
      </c>
      <c r="F533" s="248" t="s">
        <v>84</v>
      </c>
      <c r="G533" s="246"/>
      <c r="H533" s="249">
        <v>1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5" t="s">
        <v>137</v>
      </c>
      <c r="AU533" s="255" t="s">
        <v>86</v>
      </c>
      <c r="AV533" s="14" t="s">
        <v>86</v>
      </c>
      <c r="AW533" s="14" t="s">
        <v>32</v>
      </c>
      <c r="AX533" s="14" t="s">
        <v>76</v>
      </c>
      <c r="AY533" s="255" t="s">
        <v>128</v>
      </c>
    </row>
    <row r="534" s="13" customFormat="1">
      <c r="A534" s="13"/>
      <c r="B534" s="234"/>
      <c r="C534" s="235"/>
      <c r="D534" s="236" t="s">
        <v>137</v>
      </c>
      <c r="E534" s="237" t="s">
        <v>1</v>
      </c>
      <c r="F534" s="238" t="s">
        <v>859</v>
      </c>
      <c r="G534" s="235"/>
      <c r="H534" s="237" t="s">
        <v>1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137</v>
      </c>
      <c r="AU534" s="244" t="s">
        <v>86</v>
      </c>
      <c r="AV534" s="13" t="s">
        <v>84</v>
      </c>
      <c r="AW534" s="13" t="s">
        <v>32</v>
      </c>
      <c r="AX534" s="13" t="s">
        <v>76</v>
      </c>
      <c r="AY534" s="244" t="s">
        <v>128</v>
      </c>
    </row>
    <row r="535" s="14" customFormat="1">
      <c r="A535" s="14"/>
      <c r="B535" s="245"/>
      <c r="C535" s="246"/>
      <c r="D535" s="236" t="s">
        <v>137</v>
      </c>
      <c r="E535" s="247" t="s">
        <v>1</v>
      </c>
      <c r="F535" s="248" t="s">
        <v>84</v>
      </c>
      <c r="G535" s="246"/>
      <c r="H535" s="249">
        <v>1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137</v>
      </c>
      <c r="AU535" s="255" t="s">
        <v>86</v>
      </c>
      <c r="AV535" s="14" t="s">
        <v>86</v>
      </c>
      <c r="AW535" s="14" t="s">
        <v>32</v>
      </c>
      <c r="AX535" s="14" t="s">
        <v>76</v>
      </c>
      <c r="AY535" s="255" t="s">
        <v>128</v>
      </c>
    </row>
    <row r="536" s="15" customFormat="1">
      <c r="A536" s="15"/>
      <c r="B536" s="259"/>
      <c r="C536" s="260"/>
      <c r="D536" s="236" t="s">
        <v>137</v>
      </c>
      <c r="E536" s="261" t="s">
        <v>1</v>
      </c>
      <c r="F536" s="262" t="s">
        <v>263</v>
      </c>
      <c r="G536" s="260"/>
      <c r="H536" s="263">
        <v>2</v>
      </c>
      <c r="I536" s="264"/>
      <c r="J536" s="260"/>
      <c r="K536" s="260"/>
      <c r="L536" s="265"/>
      <c r="M536" s="266"/>
      <c r="N536" s="267"/>
      <c r="O536" s="267"/>
      <c r="P536" s="267"/>
      <c r="Q536" s="267"/>
      <c r="R536" s="267"/>
      <c r="S536" s="267"/>
      <c r="T536" s="268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9" t="s">
        <v>137</v>
      </c>
      <c r="AU536" s="269" t="s">
        <v>86</v>
      </c>
      <c r="AV536" s="15" t="s">
        <v>142</v>
      </c>
      <c r="AW536" s="15" t="s">
        <v>32</v>
      </c>
      <c r="AX536" s="15" t="s">
        <v>84</v>
      </c>
      <c r="AY536" s="269" t="s">
        <v>128</v>
      </c>
    </row>
    <row r="537" s="2" customFormat="1" ht="24.15" customHeight="1">
      <c r="A537" s="39"/>
      <c r="B537" s="40"/>
      <c r="C537" s="220" t="s">
        <v>860</v>
      </c>
      <c r="D537" s="220" t="s">
        <v>131</v>
      </c>
      <c r="E537" s="221" t="s">
        <v>861</v>
      </c>
      <c r="F537" s="222" t="s">
        <v>862</v>
      </c>
      <c r="G537" s="223" t="s">
        <v>328</v>
      </c>
      <c r="H537" s="224">
        <v>17</v>
      </c>
      <c r="I537" s="225"/>
      <c r="J537" s="226">
        <f>ROUND(I537*H537,2)</f>
        <v>0</v>
      </c>
      <c r="K537" s="227"/>
      <c r="L537" s="45"/>
      <c r="M537" s="228" t="s">
        <v>1</v>
      </c>
      <c r="N537" s="229" t="s">
        <v>41</v>
      </c>
      <c r="O537" s="92"/>
      <c r="P537" s="230">
        <f>O537*H537</f>
        <v>0</v>
      </c>
      <c r="Q537" s="230">
        <v>0.10940999999999999</v>
      </c>
      <c r="R537" s="230">
        <f>Q537*H537</f>
        <v>1.8599699999999999</v>
      </c>
      <c r="S537" s="230">
        <v>0</v>
      </c>
      <c r="T537" s="231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2" t="s">
        <v>142</v>
      </c>
      <c r="AT537" s="232" t="s">
        <v>131</v>
      </c>
      <c r="AU537" s="232" t="s">
        <v>86</v>
      </c>
      <c r="AY537" s="18" t="s">
        <v>128</v>
      </c>
      <c r="BE537" s="233">
        <f>IF(N537="základní",J537,0)</f>
        <v>0</v>
      </c>
      <c r="BF537" s="233">
        <f>IF(N537="snížená",J537,0)</f>
        <v>0</v>
      </c>
      <c r="BG537" s="233">
        <f>IF(N537="zákl. přenesená",J537,0)</f>
        <v>0</v>
      </c>
      <c r="BH537" s="233">
        <f>IF(N537="sníž. přenesená",J537,0)</f>
        <v>0</v>
      </c>
      <c r="BI537" s="233">
        <f>IF(N537="nulová",J537,0)</f>
        <v>0</v>
      </c>
      <c r="BJ537" s="18" t="s">
        <v>84</v>
      </c>
      <c r="BK537" s="233">
        <f>ROUND(I537*H537,2)</f>
        <v>0</v>
      </c>
      <c r="BL537" s="18" t="s">
        <v>142</v>
      </c>
      <c r="BM537" s="232" t="s">
        <v>863</v>
      </c>
    </row>
    <row r="538" s="13" customFormat="1">
      <c r="A538" s="13"/>
      <c r="B538" s="234"/>
      <c r="C538" s="235"/>
      <c r="D538" s="236" t="s">
        <v>137</v>
      </c>
      <c r="E538" s="237" t="s">
        <v>1</v>
      </c>
      <c r="F538" s="238" t="s">
        <v>864</v>
      </c>
      <c r="G538" s="235"/>
      <c r="H538" s="237" t="s">
        <v>1</v>
      </c>
      <c r="I538" s="239"/>
      <c r="J538" s="235"/>
      <c r="K538" s="235"/>
      <c r="L538" s="240"/>
      <c r="M538" s="241"/>
      <c r="N538" s="242"/>
      <c r="O538" s="242"/>
      <c r="P538" s="242"/>
      <c r="Q538" s="242"/>
      <c r="R538" s="242"/>
      <c r="S538" s="242"/>
      <c r="T538" s="24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4" t="s">
        <v>137</v>
      </c>
      <c r="AU538" s="244" t="s">
        <v>86</v>
      </c>
      <c r="AV538" s="13" t="s">
        <v>84</v>
      </c>
      <c r="AW538" s="13" t="s">
        <v>32</v>
      </c>
      <c r="AX538" s="13" t="s">
        <v>76</v>
      </c>
      <c r="AY538" s="244" t="s">
        <v>128</v>
      </c>
    </row>
    <row r="539" s="14" customFormat="1">
      <c r="A539" s="14"/>
      <c r="B539" s="245"/>
      <c r="C539" s="246"/>
      <c r="D539" s="236" t="s">
        <v>137</v>
      </c>
      <c r="E539" s="247" t="s">
        <v>1</v>
      </c>
      <c r="F539" s="248" t="s">
        <v>346</v>
      </c>
      <c r="G539" s="246"/>
      <c r="H539" s="249">
        <v>17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5" t="s">
        <v>137</v>
      </c>
      <c r="AU539" s="255" t="s">
        <v>86</v>
      </c>
      <c r="AV539" s="14" t="s">
        <v>86</v>
      </c>
      <c r="AW539" s="14" t="s">
        <v>32</v>
      </c>
      <c r="AX539" s="14" t="s">
        <v>84</v>
      </c>
      <c r="AY539" s="255" t="s">
        <v>128</v>
      </c>
    </row>
    <row r="540" s="2" customFormat="1" ht="21.75" customHeight="1">
      <c r="A540" s="39"/>
      <c r="B540" s="40"/>
      <c r="C540" s="270" t="s">
        <v>865</v>
      </c>
      <c r="D540" s="270" t="s">
        <v>302</v>
      </c>
      <c r="E540" s="271" t="s">
        <v>866</v>
      </c>
      <c r="F540" s="272" t="s">
        <v>867</v>
      </c>
      <c r="G540" s="273" t="s">
        <v>328</v>
      </c>
      <c r="H540" s="274">
        <v>12</v>
      </c>
      <c r="I540" s="275"/>
      <c r="J540" s="276">
        <f>ROUND(I540*H540,2)</f>
        <v>0</v>
      </c>
      <c r="K540" s="277"/>
      <c r="L540" s="278"/>
      <c r="M540" s="279" t="s">
        <v>1</v>
      </c>
      <c r="N540" s="280" t="s">
        <v>41</v>
      </c>
      <c r="O540" s="92"/>
      <c r="P540" s="230">
        <f>O540*H540</f>
        <v>0</v>
      </c>
      <c r="Q540" s="230">
        <v>0.0061000000000000004</v>
      </c>
      <c r="R540" s="230">
        <f>Q540*H540</f>
        <v>0.073200000000000001</v>
      </c>
      <c r="S540" s="230">
        <v>0</v>
      </c>
      <c r="T540" s="231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2" t="s">
        <v>174</v>
      </c>
      <c r="AT540" s="232" t="s">
        <v>302</v>
      </c>
      <c r="AU540" s="232" t="s">
        <v>86</v>
      </c>
      <c r="AY540" s="18" t="s">
        <v>128</v>
      </c>
      <c r="BE540" s="233">
        <f>IF(N540="základní",J540,0)</f>
        <v>0</v>
      </c>
      <c r="BF540" s="233">
        <f>IF(N540="snížená",J540,0)</f>
        <v>0</v>
      </c>
      <c r="BG540" s="233">
        <f>IF(N540="zákl. přenesená",J540,0)</f>
        <v>0</v>
      </c>
      <c r="BH540" s="233">
        <f>IF(N540="sníž. přenesená",J540,0)</f>
        <v>0</v>
      </c>
      <c r="BI540" s="233">
        <f>IF(N540="nulová",J540,0)</f>
        <v>0</v>
      </c>
      <c r="BJ540" s="18" t="s">
        <v>84</v>
      </c>
      <c r="BK540" s="233">
        <f>ROUND(I540*H540,2)</f>
        <v>0</v>
      </c>
      <c r="BL540" s="18" t="s">
        <v>142</v>
      </c>
      <c r="BM540" s="232" t="s">
        <v>868</v>
      </c>
    </row>
    <row r="541" s="14" customFormat="1">
      <c r="A541" s="14"/>
      <c r="B541" s="245"/>
      <c r="C541" s="246"/>
      <c r="D541" s="236" t="s">
        <v>137</v>
      </c>
      <c r="E541" s="247" t="s">
        <v>1</v>
      </c>
      <c r="F541" s="248" t="s">
        <v>8</v>
      </c>
      <c r="G541" s="246"/>
      <c r="H541" s="249">
        <v>12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5" t="s">
        <v>137</v>
      </c>
      <c r="AU541" s="255" t="s">
        <v>86</v>
      </c>
      <c r="AV541" s="14" t="s">
        <v>86</v>
      </c>
      <c r="AW541" s="14" t="s">
        <v>32</v>
      </c>
      <c r="AX541" s="14" t="s">
        <v>84</v>
      </c>
      <c r="AY541" s="255" t="s">
        <v>128</v>
      </c>
    </row>
    <row r="542" s="2" customFormat="1" ht="16.5" customHeight="1">
      <c r="A542" s="39"/>
      <c r="B542" s="40"/>
      <c r="C542" s="270" t="s">
        <v>869</v>
      </c>
      <c r="D542" s="270" t="s">
        <v>302</v>
      </c>
      <c r="E542" s="271" t="s">
        <v>870</v>
      </c>
      <c r="F542" s="272" t="s">
        <v>871</v>
      </c>
      <c r="G542" s="273" t="s">
        <v>328</v>
      </c>
      <c r="H542" s="274">
        <v>12</v>
      </c>
      <c r="I542" s="275"/>
      <c r="J542" s="276">
        <f>ROUND(I542*H542,2)</f>
        <v>0</v>
      </c>
      <c r="K542" s="277"/>
      <c r="L542" s="278"/>
      <c r="M542" s="279" t="s">
        <v>1</v>
      </c>
      <c r="N542" s="280" t="s">
        <v>41</v>
      </c>
      <c r="O542" s="92"/>
      <c r="P542" s="230">
        <f>O542*H542</f>
        <v>0</v>
      </c>
      <c r="Q542" s="230">
        <v>0.0030000000000000001</v>
      </c>
      <c r="R542" s="230">
        <f>Q542*H542</f>
        <v>0.036000000000000004</v>
      </c>
      <c r="S542" s="230">
        <v>0</v>
      </c>
      <c r="T542" s="231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2" t="s">
        <v>174</v>
      </c>
      <c r="AT542" s="232" t="s">
        <v>302</v>
      </c>
      <c r="AU542" s="232" t="s">
        <v>86</v>
      </c>
      <c r="AY542" s="18" t="s">
        <v>128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8" t="s">
        <v>84</v>
      </c>
      <c r="BK542" s="233">
        <f>ROUND(I542*H542,2)</f>
        <v>0</v>
      </c>
      <c r="BL542" s="18" t="s">
        <v>142</v>
      </c>
      <c r="BM542" s="232" t="s">
        <v>872</v>
      </c>
    </row>
    <row r="543" s="14" customFormat="1">
      <c r="A543" s="14"/>
      <c r="B543" s="245"/>
      <c r="C543" s="246"/>
      <c r="D543" s="236" t="s">
        <v>137</v>
      </c>
      <c r="E543" s="247" t="s">
        <v>1</v>
      </c>
      <c r="F543" s="248" t="s">
        <v>8</v>
      </c>
      <c r="G543" s="246"/>
      <c r="H543" s="249">
        <v>12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137</v>
      </c>
      <c r="AU543" s="255" t="s">
        <v>86</v>
      </c>
      <c r="AV543" s="14" t="s">
        <v>86</v>
      </c>
      <c r="AW543" s="14" t="s">
        <v>32</v>
      </c>
      <c r="AX543" s="14" t="s">
        <v>84</v>
      </c>
      <c r="AY543" s="255" t="s">
        <v>128</v>
      </c>
    </row>
    <row r="544" s="2" customFormat="1" ht="21.75" customHeight="1">
      <c r="A544" s="39"/>
      <c r="B544" s="40"/>
      <c r="C544" s="270" t="s">
        <v>873</v>
      </c>
      <c r="D544" s="270" t="s">
        <v>302</v>
      </c>
      <c r="E544" s="271" t="s">
        <v>874</v>
      </c>
      <c r="F544" s="272" t="s">
        <v>875</v>
      </c>
      <c r="G544" s="273" t="s">
        <v>328</v>
      </c>
      <c r="H544" s="274">
        <v>21</v>
      </c>
      <c r="I544" s="275"/>
      <c r="J544" s="276">
        <f>ROUND(I544*H544,2)</f>
        <v>0</v>
      </c>
      <c r="K544" s="277"/>
      <c r="L544" s="278"/>
      <c r="M544" s="279" t="s">
        <v>1</v>
      </c>
      <c r="N544" s="280" t="s">
        <v>41</v>
      </c>
      <c r="O544" s="92"/>
      <c r="P544" s="230">
        <f>O544*H544</f>
        <v>0</v>
      </c>
      <c r="Q544" s="230">
        <v>0.00035</v>
      </c>
      <c r="R544" s="230">
        <f>Q544*H544</f>
        <v>0.0073499999999999998</v>
      </c>
      <c r="S544" s="230">
        <v>0</v>
      </c>
      <c r="T544" s="23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2" t="s">
        <v>174</v>
      </c>
      <c r="AT544" s="232" t="s">
        <v>302</v>
      </c>
      <c r="AU544" s="232" t="s">
        <v>86</v>
      </c>
      <c r="AY544" s="18" t="s">
        <v>128</v>
      </c>
      <c r="BE544" s="233">
        <f>IF(N544="základní",J544,0)</f>
        <v>0</v>
      </c>
      <c r="BF544" s="233">
        <f>IF(N544="snížená",J544,0)</f>
        <v>0</v>
      </c>
      <c r="BG544" s="233">
        <f>IF(N544="zákl. přenesená",J544,0)</f>
        <v>0</v>
      </c>
      <c r="BH544" s="233">
        <f>IF(N544="sníž. přenesená",J544,0)</f>
        <v>0</v>
      </c>
      <c r="BI544" s="233">
        <f>IF(N544="nulová",J544,0)</f>
        <v>0</v>
      </c>
      <c r="BJ544" s="18" t="s">
        <v>84</v>
      </c>
      <c r="BK544" s="233">
        <f>ROUND(I544*H544,2)</f>
        <v>0</v>
      </c>
      <c r="BL544" s="18" t="s">
        <v>142</v>
      </c>
      <c r="BM544" s="232" t="s">
        <v>876</v>
      </c>
    </row>
    <row r="545" s="14" customFormat="1">
      <c r="A545" s="14"/>
      <c r="B545" s="245"/>
      <c r="C545" s="246"/>
      <c r="D545" s="236" t="s">
        <v>137</v>
      </c>
      <c r="E545" s="247" t="s">
        <v>1</v>
      </c>
      <c r="F545" s="248" t="s">
        <v>877</v>
      </c>
      <c r="G545" s="246"/>
      <c r="H545" s="249">
        <v>21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5" t="s">
        <v>137</v>
      </c>
      <c r="AU545" s="255" t="s">
        <v>86</v>
      </c>
      <c r="AV545" s="14" t="s">
        <v>86</v>
      </c>
      <c r="AW545" s="14" t="s">
        <v>32</v>
      </c>
      <c r="AX545" s="14" t="s">
        <v>84</v>
      </c>
      <c r="AY545" s="255" t="s">
        <v>128</v>
      </c>
    </row>
    <row r="546" s="2" customFormat="1" ht="16.5" customHeight="1">
      <c r="A546" s="39"/>
      <c r="B546" s="40"/>
      <c r="C546" s="270" t="s">
        <v>878</v>
      </c>
      <c r="D546" s="270" t="s">
        <v>302</v>
      </c>
      <c r="E546" s="271" t="s">
        <v>879</v>
      </c>
      <c r="F546" s="272" t="s">
        <v>880</v>
      </c>
      <c r="G546" s="273" t="s">
        <v>328</v>
      </c>
      <c r="H546" s="274">
        <v>12</v>
      </c>
      <c r="I546" s="275"/>
      <c r="J546" s="276">
        <f>ROUND(I546*H546,2)</f>
        <v>0</v>
      </c>
      <c r="K546" s="277"/>
      <c r="L546" s="278"/>
      <c r="M546" s="279" t="s">
        <v>1</v>
      </c>
      <c r="N546" s="280" t="s">
        <v>41</v>
      </c>
      <c r="O546" s="92"/>
      <c r="P546" s="230">
        <f>O546*H546</f>
        <v>0</v>
      </c>
      <c r="Q546" s="230">
        <v>0.00010000000000000001</v>
      </c>
      <c r="R546" s="230">
        <f>Q546*H546</f>
        <v>0.0012000000000000001</v>
      </c>
      <c r="S546" s="230">
        <v>0</v>
      </c>
      <c r="T546" s="231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2" t="s">
        <v>174</v>
      </c>
      <c r="AT546" s="232" t="s">
        <v>302</v>
      </c>
      <c r="AU546" s="232" t="s">
        <v>86</v>
      </c>
      <c r="AY546" s="18" t="s">
        <v>128</v>
      </c>
      <c r="BE546" s="233">
        <f>IF(N546="základní",J546,0)</f>
        <v>0</v>
      </c>
      <c r="BF546" s="233">
        <f>IF(N546="snížená",J546,0)</f>
        <v>0</v>
      </c>
      <c r="BG546" s="233">
        <f>IF(N546="zákl. přenesená",J546,0)</f>
        <v>0</v>
      </c>
      <c r="BH546" s="233">
        <f>IF(N546="sníž. přenesená",J546,0)</f>
        <v>0</v>
      </c>
      <c r="BI546" s="233">
        <f>IF(N546="nulová",J546,0)</f>
        <v>0</v>
      </c>
      <c r="BJ546" s="18" t="s">
        <v>84</v>
      </c>
      <c r="BK546" s="233">
        <f>ROUND(I546*H546,2)</f>
        <v>0</v>
      </c>
      <c r="BL546" s="18" t="s">
        <v>142</v>
      </c>
      <c r="BM546" s="232" t="s">
        <v>881</v>
      </c>
    </row>
    <row r="547" s="14" customFormat="1">
      <c r="A547" s="14"/>
      <c r="B547" s="245"/>
      <c r="C547" s="246"/>
      <c r="D547" s="236" t="s">
        <v>137</v>
      </c>
      <c r="E547" s="247" t="s">
        <v>1</v>
      </c>
      <c r="F547" s="248" t="s">
        <v>8</v>
      </c>
      <c r="G547" s="246"/>
      <c r="H547" s="249">
        <v>12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137</v>
      </c>
      <c r="AU547" s="255" t="s">
        <v>86</v>
      </c>
      <c r="AV547" s="14" t="s">
        <v>86</v>
      </c>
      <c r="AW547" s="14" t="s">
        <v>32</v>
      </c>
      <c r="AX547" s="14" t="s">
        <v>84</v>
      </c>
      <c r="AY547" s="255" t="s">
        <v>128</v>
      </c>
    </row>
    <row r="548" s="2" customFormat="1" ht="24.15" customHeight="1">
      <c r="A548" s="39"/>
      <c r="B548" s="40"/>
      <c r="C548" s="220" t="s">
        <v>882</v>
      </c>
      <c r="D548" s="220" t="s">
        <v>131</v>
      </c>
      <c r="E548" s="221" t="s">
        <v>883</v>
      </c>
      <c r="F548" s="222" t="s">
        <v>884</v>
      </c>
      <c r="G548" s="223" t="s">
        <v>430</v>
      </c>
      <c r="H548" s="224">
        <v>45</v>
      </c>
      <c r="I548" s="225"/>
      <c r="J548" s="226">
        <f>ROUND(I548*H548,2)</f>
        <v>0</v>
      </c>
      <c r="K548" s="227"/>
      <c r="L548" s="45"/>
      <c r="M548" s="228" t="s">
        <v>1</v>
      </c>
      <c r="N548" s="229" t="s">
        <v>41</v>
      </c>
      <c r="O548" s="92"/>
      <c r="P548" s="230">
        <f>O548*H548</f>
        <v>0</v>
      </c>
      <c r="Q548" s="230">
        <v>0.00011</v>
      </c>
      <c r="R548" s="230">
        <f>Q548*H548</f>
        <v>0.0049500000000000004</v>
      </c>
      <c r="S548" s="230">
        <v>0</v>
      </c>
      <c r="T548" s="23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2" t="s">
        <v>142</v>
      </c>
      <c r="AT548" s="232" t="s">
        <v>131</v>
      </c>
      <c r="AU548" s="232" t="s">
        <v>86</v>
      </c>
      <c r="AY548" s="18" t="s">
        <v>128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8" t="s">
        <v>84</v>
      </c>
      <c r="BK548" s="233">
        <f>ROUND(I548*H548,2)</f>
        <v>0</v>
      </c>
      <c r="BL548" s="18" t="s">
        <v>142</v>
      </c>
      <c r="BM548" s="232" t="s">
        <v>885</v>
      </c>
    </row>
    <row r="549" s="14" customFormat="1">
      <c r="A549" s="14"/>
      <c r="B549" s="245"/>
      <c r="C549" s="246"/>
      <c r="D549" s="236" t="s">
        <v>137</v>
      </c>
      <c r="E549" s="247" t="s">
        <v>1</v>
      </c>
      <c r="F549" s="248" t="s">
        <v>411</v>
      </c>
      <c r="G549" s="246"/>
      <c r="H549" s="249">
        <v>45</v>
      </c>
      <c r="I549" s="250"/>
      <c r="J549" s="246"/>
      <c r="K549" s="246"/>
      <c r="L549" s="251"/>
      <c r="M549" s="252"/>
      <c r="N549" s="253"/>
      <c r="O549" s="253"/>
      <c r="P549" s="253"/>
      <c r="Q549" s="253"/>
      <c r="R549" s="253"/>
      <c r="S549" s="253"/>
      <c r="T549" s="25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5" t="s">
        <v>137</v>
      </c>
      <c r="AU549" s="255" t="s">
        <v>86</v>
      </c>
      <c r="AV549" s="14" t="s">
        <v>86</v>
      </c>
      <c r="AW549" s="14" t="s">
        <v>32</v>
      </c>
      <c r="AX549" s="14" t="s">
        <v>84</v>
      </c>
      <c r="AY549" s="255" t="s">
        <v>128</v>
      </c>
    </row>
    <row r="550" s="2" customFormat="1" ht="24.15" customHeight="1">
      <c r="A550" s="39"/>
      <c r="B550" s="40"/>
      <c r="C550" s="220" t="s">
        <v>886</v>
      </c>
      <c r="D550" s="220" t="s">
        <v>131</v>
      </c>
      <c r="E550" s="221" t="s">
        <v>887</v>
      </c>
      <c r="F550" s="222" t="s">
        <v>888</v>
      </c>
      <c r="G550" s="223" t="s">
        <v>322</v>
      </c>
      <c r="H550" s="224">
        <v>33</v>
      </c>
      <c r="I550" s="225"/>
      <c r="J550" s="226">
        <f>ROUND(I550*H550,2)</f>
        <v>0</v>
      </c>
      <c r="K550" s="227"/>
      <c r="L550" s="45"/>
      <c r="M550" s="228" t="s">
        <v>1</v>
      </c>
      <c r="N550" s="229" t="s">
        <v>41</v>
      </c>
      <c r="O550" s="92"/>
      <c r="P550" s="230">
        <f>O550*H550</f>
        <v>0</v>
      </c>
      <c r="Q550" s="230">
        <v>0.0025999999999999999</v>
      </c>
      <c r="R550" s="230">
        <f>Q550*H550</f>
        <v>0.085800000000000001</v>
      </c>
      <c r="S550" s="230">
        <v>0</v>
      </c>
      <c r="T550" s="231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2" t="s">
        <v>142</v>
      </c>
      <c r="AT550" s="232" t="s">
        <v>131</v>
      </c>
      <c r="AU550" s="232" t="s">
        <v>86</v>
      </c>
      <c r="AY550" s="18" t="s">
        <v>128</v>
      </c>
      <c r="BE550" s="233">
        <f>IF(N550="základní",J550,0)</f>
        <v>0</v>
      </c>
      <c r="BF550" s="233">
        <f>IF(N550="snížená",J550,0)</f>
        <v>0</v>
      </c>
      <c r="BG550" s="233">
        <f>IF(N550="zákl. přenesená",J550,0)</f>
        <v>0</v>
      </c>
      <c r="BH550" s="233">
        <f>IF(N550="sníž. přenesená",J550,0)</f>
        <v>0</v>
      </c>
      <c r="BI550" s="233">
        <f>IF(N550="nulová",J550,0)</f>
        <v>0</v>
      </c>
      <c r="BJ550" s="18" t="s">
        <v>84</v>
      </c>
      <c r="BK550" s="233">
        <f>ROUND(I550*H550,2)</f>
        <v>0</v>
      </c>
      <c r="BL550" s="18" t="s">
        <v>142</v>
      </c>
      <c r="BM550" s="232" t="s">
        <v>889</v>
      </c>
    </row>
    <row r="551" s="13" customFormat="1">
      <c r="A551" s="13"/>
      <c r="B551" s="234"/>
      <c r="C551" s="235"/>
      <c r="D551" s="236" t="s">
        <v>137</v>
      </c>
      <c r="E551" s="237" t="s">
        <v>1</v>
      </c>
      <c r="F551" s="238" t="s">
        <v>890</v>
      </c>
      <c r="G551" s="235"/>
      <c r="H551" s="237" t="s">
        <v>1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137</v>
      </c>
      <c r="AU551" s="244" t="s">
        <v>86</v>
      </c>
      <c r="AV551" s="13" t="s">
        <v>84</v>
      </c>
      <c r="AW551" s="13" t="s">
        <v>32</v>
      </c>
      <c r="AX551" s="13" t="s">
        <v>76</v>
      </c>
      <c r="AY551" s="244" t="s">
        <v>128</v>
      </c>
    </row>
    <row r="552" s="14" customFormat="1">
      <c r="A552" s="14"/>
      <c r="B552" s="245"/>
      <c r="C552" s="246"/>
      <c r="D552" s="236" t="s">
        <v>137</v>
      </c>
      <c r="E552" s="247" t="s">
        <v>1</v>
      </c>
      <c r="F552" s="248" t="s">
        <v>891</v>
      </c>
      <c r="G552" s="246"/>
      <c r="H552" s="249">
        <v>9</v>
      </c>
      <c r="I552" s="250"/>
      <c r="J552" s="246"/>
      <c r="K552" s="246"/>
      <c r="L552" s="251"/>
      <c r="M552" s="252"/>
      <c r="N552" s="253"/>
      <c r="O552" s="253"/>
      <c r="P552" s="253"/>
      <c r="Q552" s="253"/>
      <c r="R552" s="253"/>
      <c r="S552" s="253"/>
      <c r="T552" s="25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5" t="s">
        <v>137</v>
      </c>
      <c r="AU552" s="255" t="s">
        <v>86</v>
      </c>
      <c r="AV552" s="14" t="s">
        <v>86</v>
      </c>
      <c r="AW552" s="14" t="s">
        <v>32</v>
      </c>
      <c r="AX552" s="14" t="s">
        <v>76</v>
      </c>
      <c r="AY552" s="255" t="s">
        <v>128</v>
      </c>
    </row>
    <row r="553" s="13" customFormat="1">
      <c r="A553" s="13"/>
      <c r="B553" s="234"/>
      <c r="C553" s="235"/>
      <c r="D553" s="236" t="s">
        <v>137</v>
      </c>
      <c r="E553" s="237" t="s">
        <v>1</v>
      </c>
      <c r="F553" s="238" t="s">
        <v>892</v>
      </c>
      <c r="G553" s="235"/>
      <c r="H553" s="237" t="s">
        <v>1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137</v>
      </c>
      <c r="AU553" s="244" t="s">
        <v>86</v>
      </c>
      <c r="AV553" s="13" t="s">
        <v>84</v>
      </c>
      <c r="AW553" s="13" t="s">
        <v>32</v>
      </c>
      <c r="AX553" s="13" t="s">
        <v>76</v>
      </c>
      <c r="AY553" s="244" t="s">
        <v>128</v>
      </c>
    </row>
    <row r="554" s="14" customFormat="1">
      <c r="A554" s="14"/>
      <c r="B554" s="245"/>
      <c r="C554" s="246"/>
      <c r="D554" s="236" t="s">
        <v>137</v>
      </c>
      <c r="E554" s="247" t="s">
        <v>1</v>
      </c>
      <c r="F554" s="248" t="s">
        <v>893</v>
      </c>
      <c r="G554" s="246"/>
      <c r="H554" s="249">
        <v>24</v>
      </c>
      <c r="I554" s="250"/>
      <c r="J554" s="246"/>
      <c r="K554" s="246"/>
      <c r="L554" s="251"/>
      <c r="M554" s="252"/>
      <c r="N554" s="253"/>
      <c r="O554" s="253"/>
      <c r="P554" s="253"/>
      <c r="Q554" s="253"/>
      <c r="R554" s="253"/>
      <c r="S554" s="253"/>
      <c r="T554" s="25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5" t="s">
        <v>137</v>
      </c>
      <c r="AU554" s="255" t="s">
        <v>86</v>
      </c>
      <c r="AV554" s="14" t="s">
        <v>86</v>
      </c>
      <c r="AW554" s="14" t="s">
        <v>32</v>
      </c>
      <c r="AX554" s="14" t="s">
        <v>76</v>
      </c>
      <c r="AY554" s="255" t="s">
        <v>128</v>
      </c>
    </row>
    <row r="555" s="15" customFormat="1">
      <c r="A555" s="15"/>
      <c r="B555" s="259"/>
      <c r="C555" s="260"/>
      <c r="D555" s="236" t="s">
        <v>137</v>
      </c>
      <c r="E555" s="261" t="s">
        <v>1</v>
      </c>
      <c r="F555" s="262" t="s">
        <v>263</v>
      </c>
      <c r="G555" s="260"/>
      <c r="H555" s="263">
        <v>33</v>
      </c>
      <c r="I555" s="264"/>
      <c r="J555" s="260"/>
      <c r="K555" s="260"/>
      <c r="L555" s="265"/>
      <c r="M555" s="266"/>
      <c r="N555" s="267"/>
      <c r="O555" s="267"/>
      <c r="P555" s="267"/>
      <c r="Q555" s="267"/>
      <c r="R555" s="267"/>
      <c r="S555" s="267"/>
      <c r="T555" s="268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9" t="s">
        <v>137</v>
      </c>
      <c r="AU555" s="269" t="s">
        <v>86</v>
      </c>
      <c r="AV555" s="15" t="s">
        <v>142</v>
      </c>
      <c r="AW555" s="15" t="s">
        <v>32</v>
      </c>
      <c r="AX555" s="15" t="s">
        <v>84</v>
      </c>
      <c r="AY555" s="269" t="s">
        <v>128</v>
      </c>
    </row>
    <row r="556" s="2" customFormat="1" ht="24.15" customHeight="1">
      <c r="A556" s="39"/>
      <c r="B556" s="40"/>
      <c r="C556" s="220" t="s">
        <v>894</v>
      </c>
      <c r="D556" s="220" t="s">
        <v>131</v>
      </c>
      <c r="E556" s="221" t="s">
        <v>895</v>
      </c>
      <c r="F556" s="222" t="s">
        <v>896</v>
      </c>
      <c r="G556" s="223" t="s">
        <v>322</v>
      </c>
      <c r="H556" s="224">
        <v>45</v>
      </c>
      <c r="I556" s="225"/>
      <c r="J556" s="226">
        <f>ROUND(I556*H556,2)</f>
        <v>0</v>
      </c>
      <c r="K556" s="227"/>
      <c r="L556" s="45"/>
      <c r="M556" s="228" t="s">
        <v>1</v>
      </c>
      <c r="N556" s="229" t="s">
        <v>41</v>
      </c>
      <c r="O556" s="92"/>
      <c r="P556" s="230">
        <f>O556*H556</f>
        <v>0</v>
      </c>
      <c r="Q556" s="230">
        <v>0.011429999999999999</v>
      </c>
      <c r="R556" s="230">
        <f>Q556*H556</f>
        <v>0.51434999999999997</v>
      </c>
      <c r="S556" s="230">
        <v>0</v>
      </c>
      <c r="T556" s="23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2" t="s">
        <v>142</v>
      </c>
      <c r="AT556" s="232" t="s">
        <v>131</v>
      </c>
      <c r="AU556" s="232" t="s">
        <v>86</v>
      </c>
      <c r="AY556" s="18" t="s">
        <v>128</v>
      </c>
      <c r="BE556" s="233">
        <f>IF(N556="základní",J556,0)</f>
        <v>0</v>
      </c>
      <c r="BF556" s="233">
        <f>IF(N556="snížená",J556,0)</f>
        <v>0</v>
      </c>
      <c r="BG556" s="233">
        <f>IF(N556="zákl. přenesená",J556,0)</f>
        <v>0</v>
      </c>
      <c r="BH556" s="233">
        <f>IF(N556="sníž. přenesená",J556,0)</f>
        <v>0</v>
      </c>
      <c r="BI556" s="233">
        <f>IF(N556="nulová",J556,0)</f>
        <v>0</v>
      </c>
      <c r="BJ556" s="18" t="s">
        <v>84</v>
      </c>
      <c r="BK556" s="233">
        <f>ROUND(I556*H556,2)</f>
        <v>0</v>
      </c>
      <c r="BL556" s="18" t="s">
        <v>142</v>
      </c>
      <c r="BM556" s="232" t="s">
        <v>897</v>
      </c>
    </row>
    <row r="557" s="14" customFormat="1">
      <c r="A557" s="14"/>
      <c r="B557" s="245"/>
      <c r="C557" s="246"/>
      <c r="D557" s="236" t="s">
        <v>137</v>
      </c>
      <c r="E557" s="247" t="s">
        <v>1</v>
      </c>
      <c r="F557" s="248" t="s">
        <v>411</v>
      </c>
      <c r="G557" s="246"/>
      <c r="H557" s="249">
        <v>45</v>
      </c>
      <c r="I557" s="250"/>
      <c r="J557" s="246"/>
      <c r="K557" s="246"/>
      <c r="L557" s="251"/>
      <c r="M557" s="252"/>
      <c r="N557" s="253"/>
      <c r="O557" s="253"/>
      <c r="P557" s="253"/>
      <c r="Q557" s="253"/>
      <c r="R557" s="253"/>
      <c r="S557" s="253"/>
      <c r="T557" s="25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5" t="s">
        <v>137</v>
      </c>
      <c r="AU557" s="255" t="s">
        <v>86</v>
      </c>
      <c r="AV557" s="14" t="s">
        <v>86</v>
      </c>
      <c r="AW557" s="14" t="s">
        <v>32</v>
      </c>
      <c r="AX557" s="14" t="s">
        <v>84</v>
      </c>
      <c r="AY557" s="255" t="s">
        <v>128</v>
      </c>
    </row>
    <row r="558" s="2" customFormat="1" ht="24.15" customHeight="1">
      <c r="A558" s="39"/>
      <c r="B558" s="40"/>
      <c r="C558" s="220" t="s">
        <v>898</v>
      </c>
      <c r="D558" s="220" t="s">
        <v>131</v>
      </c>
      <c r="E558" s="221" t="s">
        <v>899</v>
      </c>
      <c r="F558" s="222" t="s">
        <v>900</v>
      </c>
      <c r="G558" s="223" t="s">
        <v>328</v>
      </c>
      <c r="H558" s="224">
        <v>2</v>
      </c>
      <c r="I558" s="225"/>
      <c r="J558" s="226">
        <f>ROUND(I558*H558,2)</f>
        <v>0</v>
      </c>
      <c r="K558" s="227"/>
      <c r="L558" s="45"/>
      <c r="M558" s="228" t="s">
        <v>1</v>
      </c>
      <c r="N558" s="229" t="s">
        <v>41</v>
      </c>
      <c r="O558" s="92"/>
      <c r="P558" s="230">
        <f>O558*H558</f>
        <v>0</v>
      </c>
      <c r="Q558" s="230">
        <v>0.00052999999999999998</v>
      </c>
      <c r="R558" s="230">
        <f>Q558*H558</f>
        <v>0.00106</v>
      </c>
      <c r="S558" s="230">
        <v>0</v>
      </c>
      <c r="T558" s="231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2" t="s">
        <v>142</v>
      </c>
      <c r="AT558" s="232" t="s">
        <v>131</v>
      </c>
      <c r="AU558" s="232" t="s">
        <v>86</v>
      </c>
      <c r="AY558" s="18" t="s">
        <v>128</v>
      </c>
      <c r="BE558" s="233">
        <f>IF(N558="základní",J558,0)</f>
        <v>0</v>
      </c>
      <c r="BF558" s="233">
        <f>IF(N558="snížená",J558,0)</f>
        <v>0</v>
      </c>
      <c r="BG558" s="233">
        <f>IF(N558="zákl. přenesená",J558,0)</f>
        <v>0</v>
      </c>
      <c r="BH558" s="233">
        <f>IF(N558="sníž. přenesená",J558,0)</f>
        <v>0</v>
      </c>
      <c r="BI558" s="233">
        <f>IF(N558="nulová",J558,0)</f>
        <v>0</v>
      </c>
      <c r="BJ558" s="18" t="s">
        <v>84</v>
      </c>
      <c r="BK558" s="233">
        <f>ROUND(I558*H558,2)</f>
        <v>0</v>
      </c>
      <c r="BL558" s="18" t="s">
        <v>142</v>
      </c>
      <c r="BM558" s="232" t="s">
        <v>901</v>
      </c>
    </row>
    <row r="559" s="13" customFormat="1">
      <c r="A559" s="13"/>
      <c r="B559" s="234"/>
      <c r="C559" s="235"/>
      <c r="D559" s="236" t="s">
        <v>137</v>
      </c>
      <c r="E559" s="237" t="s">
        <v>1</v>
      </c>
      <c r="F559" s="238" t="s">
        <v>902</v>
      </c>
      <c r="G559" s="235"/>
      <c r="H559" s="237" t="s">
        <v>1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4" t="s">
        <v>137</v>
      </c>
      <c r="AU559" s="244" t="s">
        <v>86</v>
      </c>
      <c r="AV559" s="13" t="s">
        <v>84</v>
      </c>
      <c r="AW559" s="13" t="s">
        <v>32</v>
      </c>
      <c r="AX559" s="13" t="s">
        <v>76</v>
      </c>
      <c r="AY559" s="244" t="s">
        <v>128</v>
      </c>
    </row>
    <row r="560" s="14" customFormat="1">
      <c r="A560" s="14"/>
      <c r="B560" s="245"/>
      <c r="C560" s="246"/>
      <c r="D560" s="236" t="s">
        <v>137</v>
      </c>
      <c r="E560" s="247" t="s">
        <v>1</v>
      </c>
      <c r="F560" s="248" t="s">
        <v>86</v>
      </c>
      <c r="G560" s="246"/>
      <c r="H560" s="249">
        <v>2</v>
      </c>
      <c r="I560" s="250"/>
      <c r="J560" s="246"/>
      <c r="K560" s="246"/>
      <c r="L560" s="251"/>
      <c r="M560" s="252"/>
      <c r="N560" s="253"/>
      <c r="O560" s="253"/>
      <c r="P560" s="253"/>
      <c r="Q560" s="253"/>
      <c r="R560" s="253"/>
      <c r="S560" s="253"/>
      <c r="T560" s="25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5" t="s">
        <v>137</v>
      </c>
      <c r="AU560" s="255" t="s">
        <v>86</v>
      </c>
      <c r="AV560" s="14" t="s">
        <v>86</v>
      </c>
      <c r="AW560" s="14" t="s">
        <v>32</v>
      </c>
      <c r="AX560" s="14" t="s">
        <v>84</v>
      </c>
      <c r="AY560" s="255" t="s">
        <v>128</v>
      </c>
    </row>
    <row r="561" s="2" customFormat="1" ht="16.5" customHeight="1">
      <c r="A561" s="39"/>
      <c r="B561" s="40"/>
      <c r="C561" s="220" t="s">
        <v>903</v>
      </c>
      <c r="D561" s="220" t="s">
        <v>131</v>
      </c>
      <c r="E561" s="221" t="s">
        <v>904</v>
      </c>
      <c r="F561" s="222" t="s">
        <v>905</v>
      </c>
      <c r="G561" s="223" t="s">
        <v>430</v>
      </c>
      <c r="H561" s="224">
        <v>45</v>
      </c>
      <c r="I561" s="225"/>
      <c r="J561" s="226">
        <f>ROUND(I561*H561,2)</f>
        <v>0</v>
      </c>
      <c r="K561" s="227"/>
      <c r="L561" s="45"/>
      <c r="M561" s="228" t="s">
        <v>1</v>
      </c>
      <c r="N561" s="229" t="s">
        <v>41</v>
      </c>
      <c r="O561" s="92"/>
      <c r="P561" s="230">
        <f>O561*H561</f>
        <v>0</v>
      </c>
      <c r="Q561" s="230">
        <v>0</v>
      </c>
      <c r="R561" s="230">
        <f>Q561*H561</f>
        <v>0</v>
      </c>
      <c r="S561" s="230">
        <v>0</v>
      </c>
      <c r="T561" s="231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2" t="s">
        <v>142</v>
      </c>
      <c r="AT561" s="232" t="s">
        <v>131</v>
      </c>
      <c r="AU561" s="232" t="s">
        <v>86</v>
      </c>
      <c r="AY561" s="18" t="s">
        <v>128</v>
      </c>
      <c r="BE561" s="233">
        <f>IF(N561="základní",J561,0)</f>
        <v>0</v>
      </c>
      <c r="BF561" s="233">
        <f>IF(N561="snížená",J561,0)</f>
        <v>0</v>
      </c>
      <c r="BG561" s="233">
        <f>IF(N561="zákl. přenesená",J561,0)</f>
        <v>0</v>
      </c>
      <c r="BH561" s="233">
        <f>IF(N561="sníž. přenesená",J561,0)</f>
        <v>0</v>
      </c>
      <c r="BI561" s="233">
        <f>IF(N561="nulová",J561,0)</f>
        <v>0</v>
      </c>
      <c r="BJ561" s="18" t="s">
        <v>84</v>
      </c>
      <c r="BK561" s="233">
        <f>ROUND(I561*H561,2)</f>
        <v>0</v>
      </c>
      <c r="BL561" s="18" t="s">
        <v>142</v>
      </c>
      <c r="BM561" s="232" t="s">
        <v>906</v>
      </c>
    </row>
    <row r="562" s="14" customFormat="1">
      <c r="A562" s="14"/>
      <c r="B562" s="245"/>
      <c r="C562" s="246"/>
      <c r="D562" s="236" t="s">
        <v>137</v>
      </c>
      <c r="E562" s="247" t="s">
        <v>1</v>
      </c>
      <c r="F562" s="248" t="s">
        <v>411</v>
      </c>
      <c r="G562" s="246"/>
      <c r="H562" s="249">
        <v>45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137</v>
      </c>
      <c r="AU562" s="255" t="s">
        <v>86</v>
      </c>
      <c r="AV562" s="14" t="s">
        <v>86</v>
      </c>
      <c r="AW562" s="14" t="s">
        <v>32</v>
      </c>
      <c r="AX562" s="14" t="s">
        <v>84</v>
      </c>
      <c r="AY562" s="255" t="s">
        <v>128</v>
      </c>
    </row>
    <row r="563" s="2" customFormat="1" ht="16.5" customHeight="1">
      <c r="A563" s="39"/>
      <c r="B563" s="40"/>
      <c r="C563" s="220" t="s">
        <v>907</v>
      </c>
      <c r="D563" s="220" t="s">
        <v>131</v>
      </c>
      <c r="E563" s="221" t="s">
        <v>908</v>
      </c>
      <c r="F563" s="222" t="s">
        <v>909</v>
      </c>
      <c r="G563" s="223" t="s">
        <v>322</v>
      </c>
      <c r="H563" s="224">
        <v>33</v>
      </c>
      <c r="I563" s="225"/>
      <c r="J563" s="226">
        <f>ROUND(I563*H563,2)</f>
        <v>0</v>
      </c>
      <c r="K563" s="227"/>
      <c r="L563" s="45"/>
      <c r="M563" s="228" t="s">
        <v>1</v>
      </c>
      <c r="N563" s="229" t="s">
        <v>41</v>
      </c>
      <c r="O563" s="92"/>
      <c r="P563" s="230">
        <f>O563*H563</f>
        <v>0</v>
      </c>
      <c r="Q563" s="230">
        <v>1.0000000000000001E-05</v>
      </c>
      <c r="R563" s="230">
        <f>Q563*H563</f>
        <v>0.00033000000000000005</v>
      </c>
      <c r="S563" s="230">
        <v>0</v>
      </c>
      <c r="T563" s="231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2" t="s">
        <v>142</v>
      </c>
      <c r="AT563" s="232" t="s">
        <v>131</v>
      </c>
      <c r="AU563" s="232" t="s">
        <v>86</v>
      </c>
      <c r="AY563" s="18" t="s">
        <v>128</v>
      </c>
      <c r="BE563" s="233">
        <f>IF(N563="základní",J563,0)</f>
        <v>0</v>
      </c>
      <c r="BF563" s="233">
        <f>IF(N563="snížená",J563,0)</f>
        <v>0</v>
      </c>
      <c r="BG563" s="233">
        <f>IF(N563="zákl. přenesená",J563,0)</f>
        <v>0</v>
      </c>
      <c r="BH563" s="233">
        <f>IF(N563="sníž. přenesená",J563,0)</f>
        <v>0</v>
      </c>
      <c r="BI563" s="233">
        <f>IF(N563="nulová",J563,0)</f>
        <v>0</v>
      </c>
      <c r="BJ563" s="18" t="s">
        <v>84</v>
      </c>
      <c r="BK563" s="233">
        <f>ROUND(I563*H563,2)</f>
        <v>0</v>
      </c>
      <c r="BL563" s="18" t="s">
        <v>142</v>
      </c>
      <c r="BM563" s="232" t="s">
        <v>910</v>
      </c>
    </row>
    <row r="564" s="14" customFormat="1">
      <c r="A564" s="14"/>
      <c r="B564" s="245"/>
      <c r="C564" s="246"/>
      <c r="D564" s="236" t="s">
        <v>137</v>
      </c>
      <c r="E564" s="247" t="s">
        <v>1</v>
      </c>
      <c r="F564" s="248" t="s">
        <v>911</v>
      </c>
      <c r="G564" s="246"/>
      <c r="H564" s="249">
        <v>33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5" t="s">
        <v>137</v>
      </c>
      <c r="AU564" s="255" t="s">
        <v>86</v>
      </c>
      <c r="AV564" s="14" t="s">
        <v>86</v>
      </c>
      <c r="AW564" s="14" t="s">
        <v>32</v>
      </c>
      <c r="AX564" s="14" t="s">
        <v>84</v>
      </c>
      <c r="AY564" s="255" t="s">
        <v>128</v>
      </c>
    </row>
    <row r="565" s="2" customFormat="1" ht="33" customHeight="1">
      <c r="A565" s="39"/>
      <c r="B565" s="40"/>
      <c r="C565" s="220" t="s">
        <v>912</v>
      </c>
      <c r="D565" s="220" t="s">
        <v>131</v>
      </c>
      <c r="E565" s="221" t="s">
        <v>913</v>
      </c>
      <c r="F565" s="222" t="s">
        <v>914</v>
      </c>
      <c r="G565" s="223" t="s">
        <v>430</v>
      </c>
      <c r="H565" s="224">
        <v>680</v>
      </c>
      <c r="I565" s="225"/>
      <c r="J565" s="226">
        <f>ROUND(I565*H565,2)</f>
        <v>0</v>
      </c>
      <c r="K565" s="227"/>
      <c r="L565" s="45"/>
      <c r="M565" s="228" t="s">
        <v>1</v>
      </c>
      <c r="N565" s="229" t="s">
        <v>41</v>
      </c>
      <c r="O565" s="92"/>
      <c r="P565" s="230">
        <f>O565*H565</f>
        <v>0</v>
      </c>
      <c r="Q565" s="230">
        <v>0.15540000000000001</v>
      </c>
      <c r="R565" s="230">
        <f>Q565*H565</f>
        <v>105.67200000000001</v>
      </c>
      <c r="S565" s="230">
        <v>0</v>
      </c>
      <c r="T565" s="231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2" t="s">
        <v>142</v>
      </c>
      <c r="AT565" s="232" t="s">
        <v>131</v>
      </c>
      <c r="AU565" s="232" t="s">
        <v>86</v>
      </c>
      <c r="AY565" s="18" t="s">
        <v>128</v>
      </c>
      <c r="BE565" s="233">
        <f>IF(N565="základní",J565,0)</f>
        <v>0</v>
      </c>
      <c r="BF565" s="233">
        <f>IF(N565="snížená",J565,0)</f>
        <v>0</v>
      </c>
      <c r="BG565" s="233">
        <f>IF(N565="zákl. přenesená",J565,0)</f>
        <v>0</v>
      </c>
      <c r="BH565" s="233">
        <f>IF(N565="sníž. přenesená",J565,0)</f>
        <v>0</v>
      </c>
      <c r="BI565" s="233">
        <f>IF(N565="nulová",J565,0)</f>
        <v>0</v>
      </c>
      <c r="BJ565" s="18" t="s">
        <v>84</v>
      </c>
      <c r="BK565" s="233">
        <f>ROUND(I565*H565,2)</f>
        <v>0</v>
      </c>
      <c r="BL565" s="18" t="s">
        <v>142</v>
      </c>
      <c r="BM565" s="232" t="s">
        <v>915</v>
      </c>
    </row>
    <row r="566" s="13" customFormat="1">
      <c r="A566" s="13"/>
      <c r="B566" s="234"/>
      <c r="C566" s="235"/>
      <c r="D566" s="236" t="s">
        <v>137</v>
      </c>
      <c r="E566" s="237" t="s">
        <v>1</v>
      </c>
      <c r="F566" s="238" t="s">
        <v>916</v>
      </c>
      <c r="G566" s="235"/>
      <c r="H566" s="237" t="s">
        <v>1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137</v>
      </c>
      <c r="AU566" s="244" t="s">
        <v>86</v>
      </c>
      <c r="AV566" s="13" t="s">
        <v>84</v>
      </c>
      <c r="AW566" s="13" t="s">
        <v>32</v>
      </c>
      <c r="AX566" s="13" t="s">
        <v>76</v>
      </c>
      <c r="AY566" s="244" t="s">
        <v>128</v>
      </c>
    </row>
    <row r="567" s="14" customFormat="1">
      <c r="A567" s="14"/>
      <c r="B567" s="245"/>
      <c r="C567" s="246"/>
      <c r="D567" s="236" t="s">
        <v>137</v>
      </c>
      <c r="E567" s="247" t="s">
        <v>1</v>
      </c>
      <c r="F567" s="248" t="s">
        <v>917</v>
      </c>
      <c r="G567" s="246"/>
      <c r="H567" s="249">
        <v>417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137</v>
      </c>
      <c r="AU567" s="255" t="s">
        <v>86</v>
      </c>
      <c r="AV567" s="14" t="s">
        <v>86</v>
      </c>
      <c r="AW567" s="14" t="s">
        <v>32</v>
      </c>
      <c r="AX567" s="14" t="s">
        <v>76</v>
      </c>
      <c r="AY567" s="255" t="s">
        <v>128</v>
      </c>
    </row>
    <row r="568" s="13" customFormat="1">
      <c r="A568" s="13"/>
      <c r="B568" s="234"/>
      <c r="C568" s="235"/>
      <c r="D568" s="236" t="s">
        <v>137</v>
      </c>
      <c r="E568" s="237" t="s">
        <v>1</v>
      </c>
      <c r="F568" s="238" t="s">
        <v>918</v>
      </c>
      <c r="G568" s="235"/>
      <c r="H568" s="237" t="s">
        <v>1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4" t="s">
        <v>137</v>
      </c>
      <c r="AU568" s="244" t="s">
        <v>86</v>
      </c>
      <c r="AV568" s="13" t="s">
        <v>84</v>
      </c>
      <c r="AW568" s="13" t="s">
        <v>32</v>
      </c>
      <c r="AX568" s="13" t="s">
        <v>76</v>
      </c>
      <c r="AY568" s="244" t="s">
        <v>128</v>
      </c>
    </row>
    <row r="569" s="14" customFormat="1">
      <c r="A569" s="14"/>
      <c r="B569" s="245"/>
      <c r="C569" s="246"/>
      <c r="D569" s="236" t="s">
        <v>137</v>
      </c>
      <c r="E569" s="247" t="s">
        <v>1</v>
      </c>
      <c r="F569" s="248" t="s">
        <v>919</v>
      </c>
      <c r="G569" s="246"/>
      <c r="H569" s="249">
        <v>260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5" t="s">
        <v>137</v>
      </c>
      <c r="AU569" s="255" t="s">
        <v>86</v>
      </c>
      <c r="AV569" s="14" t="s">
        <v>86</v>
      </c>
      <c r="AW569" s="14" t="s">
        <v>32</v>
      </c>
      <c r="AX569" s="14" t="s">
        <v>76</v>
      </c>
      <c r="AY569" s="255" t="s">
        <v>128</v>
      </c>
    </row>
    <row r="570" s="13" customFormat="1">
      <c r="A570" s="13"/>
      <c r="B570" s="234"/>
      <c r="C570" s="235"/>
      <c r="D570" s="236" t="s">
        <v>137</v>
      </c>
      <c r="E570" s="237" t="s">
        <v>1</v>
      </c>
      <c r="F570" s="238" t="s">
        <v>920</v>
      </c>
      <c r="G570" s="235"/>
      <c r="H570" s="237" t="s">
        <v>1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4" t="s">
        <v>137</v>
      </c>
      <c r="AU570" s="244" t="s">
        <v>86</v>
      </c>
      <c r="AV570" s="13" t="s">
        <v>84</v>
      </c>
      <c r="AW570" s="13" t="s">
        <v>32</v>
      </c>
      <c r="AX570" s="13" t="s">
        <v>76</v>
      </c>
      <c r="AY570" s="244" t="s">
        <v>128</v>
      </c>
    </row>
    <row r="571" s="14" customFormat="1">
      <c r="A571" s="14"/>
      <c r="B571" s="245"/>
      <c r="C571" s="246"/>
      <c r="D571" s="236" t="s">
        <v>137</v>
      </c>
      <c r="E571" s="247" t="s">
        <v>1</v>
      </c>
      <c r="F571" s="248" t="s">
        <v>144</v>
      </c>
      <c r="G571" s="246"/>
      <c r="H571" s="249">
        <v>3</v>
      </c>
      <c r="I571" s="250"/>
      <c r="J571" s="246"/>
      <c r="K571" s="246"/>
      <c r="L571" s="251"/>
      <c r="M571" s="252"/>
      <c r="N571" s="253"/>
      <c r="O571" s="253"/>
      <c r="P571" s="253"/>
      <c r="Q571" s="253"/>
      <c r="R571" s="253"/>
      <c r="S571" s="253"/>
      <c r="T571" s="25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5" t="s">
        <v>137</v>
      </c>
      <c r="AU571" s="255" t="s">
        <v>86</v>
      </c>
      <c r="AV571" s="14" t="s">
        <v>86</v>
      </c>
      <c r="AW571" s="14" t="s">
        <v>32</v>
      </c>
      <c r="AX571" s="14" t="s">
        <v>76</v>
      </c>
      <c r="AY571" s="255" t="s">
        <v>128</v>
      </c>
    </row>
    <row r="572" s="15" customFormat="1">
      <c r="A572" s="15"/>
      <c r="B572" s="259"/>
      <c r="C572" s="260"/>
      <c r="D572" s="236" t="s">
        <v>137</v>
      </c>
      <c r="E572" s="261" t="s">
        <v>1</v>
      </c>
      <c r="F572" s="262" t="s">
        <v>263</v>
      </c>
      <c r="G572" s="260"/>
      <c r="H572" s="263">
        <v>680</v>
      </c>
      <c r="I572" s="264"/>
      <c r="J572" s="260"/>
      <c r="K572" s="260"/>
      <c r="L572" s="265"/>
      <c r="M572" s="266"/>
      <c r="N572" s="267"/>
      <c r="O572" s="267"/>
      <c r="P572" s="267"/>
      <c r="Q572" s="267"/>
      <c r="R572" s="267"/>
      <c r="S572" s="267"/>
      <c r="T572" s="268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9" t="s">
        <v>137</v>
      </c>
      <c r="AU572" s="269" t="s">
        <v>86</v>
      </c>
      <c r="AV572" s="15" t="s">
        <v>142</v>
      </c>
      <c r="AW572" s="15" t="s">
        <v>32</v>
      </c>
      <c r="AX572" s="15" t="s">
        <v>84</v>
      </c>
      <c r="AY572" s="269" t="s">
        <v>128</v>
      </c>
    </row>
    <row r="573" s="2" customFormat="1" ht="16.5" customHeight="1">
      <c r="A573" s="39"/>
      <c r="B573" s="40"/>
      <c r="C573" s="270" t="s">
        <v>921</v>
      </c>
      <c r="D573" s="270" t="s">
        <v>302</v>
      </c>
      <c r="E573" s="271" t="s">
        <v>922</v>
      </c>
      <c r="F573" s="272" t="s">
        <v>923</v>
      </c>
      <c r="G573" s="273" t="s">
        <v>430</v>
      </c>
      <c r="H573" s="274">
        <v>423.255</v>
      </c>
      <c r="I573" s="275"/>
      <c r="J573" s="276">
        <f>ROUND(I573*H573,2)</f>
        <v>0</v>
      </c>
      <c r="K573" s="277"/>
      <c r="L573" s="278"/>
      <c r="M573" s="279" t="s">
        <v>1</v>
      </c>
      <c r="N573" s="280" t="s">
        <v>41</v>
      </c>
      <c r="O573" s="92"/>
      <c r="P573" s="230">
        <f>O573*H573</f>
        <v>0</v>
      </c>
      <c r="Q573" s="230">
        <v>0.081000000000000003</v>
      </c>
      <c r="R573" s="230">
        <f>Q573*H573</f>
        <v>34.283655000000003</v>
      </c>
      <c r="S573" s="230">
        <v>0</v>
      </c>
      <c r="T573" s="231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2" t="s">
        <v>174</v>
      </c>
      <c r="AT573" s="232" t="s">
        <v>302</v>
      </c>
      <c r="AU573" s="232" t="s">
        <v>86</v>
      </c>
      <c r="AY573" s="18" t="s">
        <v>128</v>
      </c>
      <c r="BE573" s="233">
        <f>IF(N573="základní",J573,0)</f>
        <v>0</v>
      </c>
      <c r="BF573" s="233">
        <f>IF(N573="snížená",J573,0)</f>
        <v>0</v>
      </c>
      <c r="BG573" s="233">
        <f>IF(N573="zákl. přenesená",J573,0)</f>
        <v>0</v>
      </c>
      <c r="BH573" s="233">
        <f>IF(N573="sníž. přenesená",J573,0)</f>
        <v>0</v>
      </c>
      <c r="BI573" s="233">
        <f>IF(N573="nulová",J573,0)</f>
        <v>0</v>
      </c>
      <c r="BJ573" s="18" t="s">
        <v>84</v>
      </c>
      <c r="BK573" s="233">
        <f>ROUND(I573*H573,2)</f>
        <v>0</v>
      </c>
      <c r="BL573" s="18" t="s">
        <v>142</v>
      </c>
      <c r="BM573" s="232" t="s">
        <v>924</v>
      </c>
    </row>
    <row r="574" s="14" customFormat="1">
      <c r="A574" s="14"/>
      <c r="B574" s="245"/>
      <c r="C574" s="246"/>
      <c r="D574" s="236" t="s">
        <v>137</v>
      </c>
      <c r="E574" s="247" t="s">
        <v>1</v>
      </c>
      <c r="F574" s="248" t="s">
        <v>917</v>
      </c>
      <c r="G574" s="246"/>
      <c r="H574" s="249">
        <v>417</v>
      </c>
      <c r="I574" s="250"/>
      <c r="J574" s="246"/>
      <c r="K574" s="246"/>
      <c r="L574" s="251"/>
      <c r="M574" s="252"/>
      <c r="N574" s="253"/>
      <c r="O574" s="253"/>
      <c r="P574" s="253"/>
      <c r="Q574" s="253"/>
      <c r="R574" s="253"/>
      <c r="S574" s="253"/>
      <c r="T574" s="25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5" t="s">
        <v>137</v>
      </c>
      <c r="AU574" s="255" t="s">
        <v>86</v>
      </c>
      <c r="AV574" s="14" t="s">
        <v>86</v>
      </c>
      <c r="AW574" s="14" t="s">
        <v>32</v>
      </c>
      <c r="AX574" s="14" t="s">
        <v>84</v>
      </c>
      <c r="AY574" s="255" t="s">
        <v>128</v>
      </c>
    </row>
    <row r="575" s="14" customFormat="1">
      <c r="A575" s="14"/>
      <c r="B575" s="245"/>
      <c r="C575" s="246"/>
      <c r="D575" s="236" t="s">
        <v>137</v>
      </c>
      <c r="E575" s="246"/>
      <c r="F575" s="248" t="s">
        <v>925</v>
      </c>
      <c r="G575" s="246"/>
      <c r="H575" s="249">
        <v>423.255</v>
      </c>
      <c r="I575" s="250"/>
      <c r="J575" s="246"/>
      <c r="K575" s="246"/>
      <c r="L575" s="251"/>
      <c r="M575" s="252"/>
      <c r="N575" s="253"/>
      <c r="O575" s="253"/>
      <c r="P575" s="253"/>
      <c r="Q575" s="253"/>
      <c r="R575" s="253"/>
      <c r="S575" s="253"/>
      <c r="T575" s="25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5" t="s">
        <v>137</v>
      </c>
      <c r="AU575" s="255" t="s">
        <v>86</v>
      </c>
      <c r="AV575" s="14" t="s">
        <v>86</v>
      </c>
      <c r="AW575" s="14" t="s">
        <v>4</v>
      </c>
      <c r="AX575" s="14" t="s">
        <v>84</v>
      </c>
      <c r="AY575" s="255" t="s">
        <v>128</v>
      </c>
    </row>
    <row r="576" s="2" customFormat="1" ht="21.75" customHeight="1">
      <c r="A576" s="39"/>
      <c r="B576" s="40"/>
      <c r="C576" s="270" t="s">
        <v>926</v>
      </c>
      <c r="D576" s="270" t="s">
        <v>302</v>
      </c>
      <c r="E576" s="271" t="s">
        <v>927</v>
      </c>
      <c r="F576" s="272" t="s">
        <v>928</v>
      </c>
      <c r="G576" s="273" t="s">
        <v>430</v>
      </c>
      <c r="H576" s="274">
        <v>263.89999999999998</v>
      </c>
      <c r="I576" s="275"/>
      <c r="J576" s="276">
        <f>ROUND(I576*H576,2)</f>
        <v>0</v>
      </c>
      <c r="K576" s="277"/>
      <c r="L576" s="278"/>
      <c r="M576" s="279" t="s">
        <v>1</v>
      </c>
      <c r="N576" s="280" t="s">
        <v>41</v>
      </c>
      <c r="O576" s="92"/>
      <c r="P576" s="230">
        <f>O576*H576</f>
        <v>0</v>
      </c>
      <c r="Q576" s="230">
        <v>0.048300000000000003</v>
      </c>
      <c r="R576" s="230">
        <f>Q576*H576</f>
        <v>12.746369999999999</v>
      </c>
      <c r="S576" s="230">
        <v>0</v>
      </c>
      <c r="T576" s="231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2" t="s">
        <v>174</v>
      </c>
      <c r="AT576" s="232" t="s">
        <v>302</v>
      </c>
      <c r="AU576" s="232" t="s">
        <v>86</v>
      </c>
      <c r="AY576" s="18" t="s">
        <v>128</v>
      </c>
      <c r="BE576" s="233">
        <f>IF(N576="základní",J576,0)</f>
        <v>0</v>
      </c>
      <c r="BF576" s="233">
        <f>IF(N576="snížená",J576,0)</f>
        <v>0</v>
      </c>
      <c r="BG576" s="233">
        <f>IF(N576="zákl. přenesená",J576,0)</f>
        <v>0</v>
      </c>
      <c r="BH576" s="233">
        <f>IF(N576="sníž. přenesená",J576,0)</f>
        <v>0</v>
      </c>
      <c r="BI576" s="233">
        <f>IF(N576="nulová",J576,0)</f>
        <v>0</v>
      </c>
      <c r="BJ576" s="18" t="s">
        <v>84</v>
      </c>
      <c r="BK576" s="233">
        <f>ROUND(I576*H576,2)</f>
        <v>0</v>
      </c>
      <c r="BL576" s="18" t="s">
        <v>142</v>
      </c>
      <c r="BM576" s="232" t="s">
        <v>929</v>
      </c>
    </row>
    <row r="577" s="14" customFormat="1">
      <c r="A577" s="14"/>
      <c r="B577" s="245"/>
      <c r="C577" s="246"/>
      <c r="D577" s="236" t="s">
        <v>137</v>
      </c>
      <c r="E577" s="247" t="s">
        <v>1</v>
      </c>
      <c r="F577" s="248" t="s">
        <v>919</v>
      </c>
      <c r="G577" s="246"/>
      <c r="H577" s="249">
        <v>260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137</v>
      </c>
      <c r="AU577" s="255" t="s">
        <v>86</v>
      </c>
      <c r="AV577" s="14" t="s">
        <v>86</v>
      </c>
      <c r="AW577" s="14" t="s">
        <v>32</v>
      </c>
      <c r="AX577" s="14" t="s">
        <v>84</v>
      </c>
      <c r="AY577" s="255" t="s">
        <v>128</v>
      </c>
    </row>
    <row r="578" s="14" customFormat="1">
      <c r="A578" s="14"/>
      <c r="B578" s="245"/>
      <c r="C578" s="246"/>
      <c r="D578" s="236" t="s">
        <v>137</v>
      </c>
      <c r="E578" s="246"/>
      <c r="F578" s="248" t="s">
        <v>930</v>
      </c>
      <c r="G578" s="246"/>
      <c r="H578" s="249">
        <v>263.89999999999998</v>
      </c>
      <c r="I578" s="250"/>
      <c r="J578" s="246"/>
      <c r="K578" s="246"/>
      <c r="L578" s="251"/>
      <c r="M578" s="252"/>
      <c r="N578" s="253"/>
      <c r="O578" s="253"/>
      <c r="P578" s="253"/>
      <c r="Q578" s="253"/>
      <c r="R578" s="253"/>
      <c r="S578" s="253"/>
      <c r="T578" s="25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5" t="s">
        <v>137</v>
      </c>
      <c r="AU578" s="255" t="s">
        <v>86</v>
      </c>
      <c r="AV578" s="14" t="s">
        <v>86</v>
      </c>
      <c r="AW578" s="14" t="s">
        <v>4</v>
      </c>
      <c r="AX578" s="14" t="s">
        <v>84</v>
      </c>
      <c r="AY578" s="255" t="s">
        <v>128</v>
      </c>
    </row>
    <row r="579" s="2" customFormat="1" ht="24.15" customHeight="1">
      <c r="A579" s="39"/>
      <c r="B579" s="40"/>
      <c r="C579" s="270" t="s">
        <v>931</v>
      </c>
      <c r="D579" s="270" t="s">
        <v>302</v>
      </c>
      <c r="E579" s="271" t="s">
        <v>932</v>
      </c>
      <c r="F579" s="272" t="s">
        <v>933</v>
      </c>
      <c r="G579" s="273" t="s">
        <v>430</v>
      </c>
      <c r="H579" s="274">
        <v>3.0449999999999999</v>
      </c>
      <c r="I579" s="275"/>
      <c r="J579" s="276">
        <f>ROUND(I579*H579,2)</f>
        <v>0</v>
      </c>
      <c r="K579" s="277"/>
      <c r="L579" s="278"/>
      <c r="M579" s="279" t="s">
        <v>1</v>
      </c>
      <c r="N579" s="280" t="s">
        <v>41</v>
      </c>
      <c r="O579" s="92"/>
      <c r="P579" s="230">
        <f>O579*H579</f>
        <v>0</v>
      </c>
      <c r="Q579" s="230">
        <v>0.065670000000000006</v>
      </c>
      <c r="R579" s="230">
        <f>Q579*H579</f>
        <v>0.19996515000000001</v>
      </c>
      <c r="S579" s="230">
        <v>0</v>
      </c>
      <c r="T579" s="231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2" t="s">
        <v>174</v>
      </c>
      <c r="AT579" s="232" t="s">
        <v>302</v>
      </c>
      <c r="AU579" s="232" t="s">
        <v>86</v>
      </c>
      <c r="AY579" s="18" t="s">
        <v>128</v>
      </c>
      <c r="BE579" s="233">
        <f>IF(N579="základní",J579,0)</f>
        <v>0</v>
      </c>
      <c r="BF579" s="233">
        <f>IF(N579="snížená",J579,0)</f>
        <v>0</v>
      </c>
      <c r="BG579" s="233">
        <f>IF(N579="zákl. přenesená",J579,0)</f>
        <v>0</v>
      </c>
      <c r="BH579" s="233">
        <f>IF(N579="sníž. přenesená",J579,0)</f>
        <v>0</v>
      </c>
      <c r="BI579" s="233">
        <f>IF(N579="nulová",J579,0)</f>
        <v>0</v>
      </c>
      <c r="BJ579" s="18" t="s">
        <v>84</v>
      </c>
      <c r="BK579" s="233">
        <f>ROUND(I579*H579,2)</f>
        <v>0</v>
      </c>
      <c r="BL579" s="18" t="s">
        <v>142</v>
      </c>
      <c r="BM579" s="232" t="s">
        <v>934</v>
      </c>
    </row>
    <row r="580" s="14" customFormat="1">
      <c r="A580" s="14"/>
      <c r="B580" s="245"/>
      <c r="C580" s="246"/>
      <c r="D580" s="236" t="s">
        <v>137</v>
      </c>
      <c r="E580" s="247" t="s">
        <v>1</v>
      </c>
      <c r="F580" s="248" t="s">
        <v>144</v>
      </c>
      <c r="G580" s="246"/>
      <c r="H580" s="249">
        <v>3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5" t="s">
        <v>137</v>
      </c>
      <c r="AU580" s="255" t="s">
        <v>86</v>
      </c>
      <c r="AV580" s="14" t="s">
        <v>86</v>
      </c>
      <c r="AW580" s="14" t="s">
        <v>32</v>
      </c>
      <c r="AX580" s="14" t="s">
        <v>84</v>
      </c>
      <c r="AY580" s="255" t="s">
        <v>128</v>
      </c>
    </row>
    <row r="581" s="14" customFormat="1">
      <c r="A581" s="14"/>
      <c r="B581" s="245"/>
      <c r="C581" s="246"/>
      <c r="D581" s="236" t="s">
        <v>137</v>
      </c>
      <c r="E581" s="246"/>
      <c r="F581" s="248" t="s">
        <v>935</v>
      </c>
      <c r="G581" s="246"/>
      <c r="H581" s="249">
        <v>3.0449999999999999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5" t="s">
        <v>137</v>
      </c>
      <c r="AU581" s="255" t="s">
        <v>86</v>
      </c>
      <c r="AV581" s="14" t="s">
        <v>86</v>
      </c>
      <c r="AW581" s="14" t="s">
        <v>4</v>
      </c>
      <c r="AX581" s="14" t="s">
        <v>84</v>
      </c>
      <c r="AY581" s="255" t="s">
        <v>128</v>
      </c>
    </row>
    <row r="582" s="2" customFormat="1" ht="33" customHeight="1">
      <c r="A582" s="39"/>
      <c r="B582" s="40"/>
      <c r="C582" s="220" t="s">
        <v>936</v>
      </c>
      <c r="D582" s="220" t="s">
        <v>131</v>
      </c>
      <c r="E582" s="221" t="s">
        <v>937</v>
      </c>
      <c r="F582" s="222" t="s">
        <v>938</v>
      </c>
      <c r="G582" s="223" t="s">
        <v>430</v>
      </c>
      <c r="H582" s="224">
        <v>310</v>
      </c>
      <c r="I582" s="225"/>
      <c r="J582" s="226">
        <f>ROUND(I582*H582,2)</f>
        <v>0</v>
      </c>
      <c r="K582" s="227"/>
      <c r="L582" s="45"/>
      <c r="M582" s="228" t="s">
        <v>1</v>
      </c>
      <c r="N582" s="229" t="s">
        <v>41</v>
      </c>
      <c r="O582" s="92"/>
      <c r="P582" s="230">
        <f>O582*H582</f>
        <v>0</v>
      </c>
      <c r="Q582" s="230">
        <v>0.18292</v>
      </c>
      <c r="R582" s="230">
        <f>Q582*H582</f>
        <v>56.705199999999998</v>
      </c>
      <c r="S582" s="230">
        <v>0</v>
      </c>
      <c r="T582" s="231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2" t="s">
        <v>142</v>
      </c>
      <c r="AT582" s="232" t="s">
        <v>131</v>
      </c>
      <c r="AU582" s="232" t="s">
        <v>86</v>
      </c>
      <c r="AY582" s="18" t="s">
        <v>128</v>
      </c>
      <c r="BE582" s="233">
        <f>IF(N582="základní",J582,0)</f>
        <v>0</v>
      </c>
      <c r="BF582" s="233">
        <f>IF(N582="snížená",J582,0)</f>
        <v>0</v>
      </c>
      <c r="BG582" s="233">
        <f>IF(N582="zákl. přenesená",J582,0)</f>
        <v>0</v>
      </c>
      <c r="BH582" s="233">
        <f>IF(N582="sníž. přenesená",J582,0)</f>
        <v>0</v>
      </c>
      <c r="BI582" s="233">
        <f>IF(N582="nulová",J582,0)</f>
        <v>0</v>
      </c>
      <c r="BJ582" s="18" t="s">
        <v>84</v>
      </c>
      <c r="BK582" s="233">
        <f>ROUND(I582*H582,2)</f>
        <v>0</v>
      </c>
      <c r="BL582" s="18" t="s">
        <v>142</v>
      </c>
      <c r="BM582" s="232" t="s">
        <v>939</v>
      </c>
    </row>
    <row r="583" s="13" customFormat="1">
      <c r="A583" s="13"/>
      <c r="B583" s="234"/>
      <c r="C583" s="235"/>
      <c r="D583" s="236" t="s">
        <v>137</v>
      </c>
      <c r="E583" s="237" t="s">
        <v>1</v>
      </c>
      <c r="F583" s="238" t="s">
        <v>940</v>
      </c>
      <c r="G583" s="235"/>
      <c r="H583" s="237" t="s">
        <v>1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4" t="s">
        <v>137</v>
      </c>
      <c r="AU583" s="244" t="s">
        <v>86</v>
      </c>
      <c r="AV583" s="13" t="s">
        <v>84</v>
      </c>
      <c r="AW583" s="13" t="s">
        <v>32</v>
      </c>
      <c r="AX583" s="13" t="s">
        <v>76</v>
      </c>
      <c r="AY583" s="244" t="s">
        <v>128</v>
      </c>
    </row>
    <row r="584" s="14" customFormat="1">
      <c r="A584" s="14"/>
      <c r="B584" s="245"/>
      <c r="C584" s="246"/>
      <c r="D584" s="236" t="s">
        <v>137</v>
      </c>
      <c r="E584" s="247" t="s">
        <v>1</v>
      </c>
      <c r="F584" s="248" t="s">
        <v>941</v>
      </c>
      <c r="G584" s="246"/>
      <c r="H584" s="249">
        <v>310</v>
      </c>
      <c r="I584" s="250"/>
      <c r="J584" s="246"/>
      <c r="K584" s="246"/>
      <c r="L584" s="251"/>
      <c r="M584" s="252"/>
      <c r="N584" s="253"/>
      <c r="O584" s="253"/>
      <c r="P584" s="253"/>
      <c r="Q584" s="253"/>
      <c r="R584" s="253"/>
      <c r="S584" s="253"/>
      <c r="T584" s="25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5" t="s">
        <v>137</v>
      </c>
      <c r="AU584" s="255" t="s">
        <v>86</v>
      </c>
      <c r="AV584" s="14" t="s">
        <v>86</v>
      </c>
      <c r="AW584" s="14" t="s">
        <v>32</v>
      </c>
      <c r="AX584" s="14" t="s">
        <v>84</v>
      </c>
      <c r="AY584" s="255" t="s">
        <v>128</v>
      </c>
    </row>
    <row r="585" s="2" customFormat="1" ht="33" customHeight="1">
      <c r="A585" s="39"/>
      <c r="B585" s="40"/>
      <c r="C585" s="220" t="s">
        <v>942</v>
      </c>
      <c r="D585" s="220" t="s">
        <v>131</v>
      </c>
      <c r="E585" s="221" t="s">
        <v>943</v>
      </c>
      <c r="F585" s="222" t="s">
        <v>944</v>
      </c>
      <c r="G585" s="223" t="s">
        <v>430</v>
      </c>
      <c r="H585" s="224">
        <v>380</v>
      </c>
      <c r="I585" s="225"/>
      <c r="J585" s="226">
        <f>ROUND(I585*H585,2)</f>
        <v>0</v>
      </c>
      <c r="K585" s="227"/>
      <c r="L585" s="45"/>
      <c r="M585" s="228" t="s">
        <v>1</v>
      </c>
      <c r="N585" s="229" t="s">
        <v>41</v>
      </c>
      <c r="O585" s="92"/>
      <c r="P585" s="230">
        <f>O585*H585</f>
        <v>0</v>
      </c>
      <c r="Q585" s="230">
        <v>0.14041999999999999</v>
      </c>
      <c r="R585" s="230">
        <f>Q585*H585</f>
        <v>53.359599999999993</v>
      </c>
      <c r="S585" s="230">
        <v>0</v>
      </c>
      <c r="T585" s="23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2" t="s">
        <v>142</v>
      </c>
      <c r="AT585" s="232" t="s">
        <v>131</v>
      </c>
      <c r="AU585" s="232" t="s">
        <v>86</v>
      </c>
      <c r="AY585" s="18" t="s">
        <v>128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18" t="s">
        <v>84</v>
      </c>
      <c r="BK585" s="233">
        <f>ROUND(I585*H585,2)</f>
        <v>0</v>
      </c>
      <c r="BL585" s="18" t="s">
        <v>142</v>
      </c>
      <c r="BM585" s="232" t="s">
        <v>945</v>
      </c>
    </row>
    <row r="586" s="13" customFormat="1">
      <c r="A586" s="13"/>
      <c r="B586" s="234"/>
      <c r="C586" s="235"/>
      <c r="D586" s="236" t="s">
        <v>137</v>
      </c>
      <c r="E586" s="237" t="s">
        <v>1</v>
      </c>
      <c r="F586" s="238" t="s">
        <v>946</v>
      </c>
      <c r="G586" s="235"/>
      <c r="H586" s="237" t="s">
        <v>1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4" t="s">
        <v>137</v>
      </c>
      <c r="AU586" s="244" t="s">
        <v>86</v>
      </c>
      <c r="AV586" s="13" t="s">
        <v>84</v>
      </c>
      <c r="AW586" s="13" t="s">
        <v>32</v>
      </c>
      <c r="AX586" s="13" t="s">
        <v>76</v>
      </c>
      <c r="AY586" s="244" t="s">
        <v>128</v>
      </c>
    </row>
    <row r="587" s="14" customFormat="1">
      <c r="A587" s="14"/>
      <c r="B587" s="245"/>
      <c r="C587" s="246"/>
      <c r="D587" s="236" t="s">
        <v>137</v>
      </c>
      <c r="E587" s="247" t="s">
        <v>1</v>
      </c>
      <c r="F587" s="248" t="s">
        <v>947</v>
      </c>
      <c r="G587" s="246"/>
      <c r="H587" s="249">
        <v>380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137</v>
      </c>
      <c r="AU587" s="255" t="s">
        <v>86</v>
      </c>
      <c r="AV587" s="14" t="s">
        <v>86</v>
      </c>
      <c r="AW587" s="14" t="s">
        <v>32</v>
      </c>
      <c r="AX587" s="14" t="s">
        <v>84</v>
      </c>
      <c r="AY587" s="255" t="s">
        <v>128</v>
      </c>
    </row>
    <row r="588" s="2" customFormat="1" ht="16.5" customHeight="1">
      <c r="A588" s="39"/>
      <c r="B588" s="40"/>
      <c r="C588" s="270" t="s">
        <v>948</v>
      </c>
      <c r="D588" s="270" t="s">
        <v>302</v>
      </c>
      <c r="E588" s="271" t="s">
        <v>949</v>
      </c>
      <c r="F588" s="272" t="s">
        <v>950</v>
      </c>
      <c r="G588" s="273" t="s">
        <v>430</v>
      </c>
      <c r="H588" s="274">
        <v>710.5</v>
      </c>
      <c r="I588" s="275"/>
      <c r="J588" s="276">
        <f>ROUND(I588*H588,2)</f>
        <v>0</v>
      </c>
      <c r="K588" s="277"/>
      <c r="L588" s="278"/>
      <c r="M588" s="279" t="s">
        <v>1</v>
      </c>
      <c r="N588" s="280" t="s">
        <v>41</v>
      </c>
      <c r="O588" s="92"/>
      <c r="P588" s="230">
        <f>O588*H588</f>
        <v>0</v>
      </c>
      <c r="Q588" s="230">
        <v>0.056120000000000003</v>
      </c>
      <c r="R588" s="230">
        <f>Q588*H588</f>
        <v>39.873260000000002</v>
      </c>
      <c r="S588" s="230">
        <v>0</v>
      </c>
      <c r="T588" s="231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2" t="s">
        <v>174</v>
      </c>
      <c r="AT588" s="232" t="s">
        <v>302</v>
      </c>
      <c r="AU588" s="232" t="s">
        <v>86</v>
      </c>
      <c r="AY588" s="18" t="s">
        <v>128</v>
      </c>
      <c r="BE588" s="233">
        <f>IF(N588="základní",J588,0)</f>
        <v>0</v>
      </c>
      <c r="BF588" s="233">
        <f>IF(N588="snížená",J588,0)</f>
        <v>0</v>
      </c>
      <c r="BG588" s="233">
        <f>IF(N588="zákl. přenesená",J588,0)</f>
        <v>0</v>
      </c>
      <c r="BH588" s="233">
        <f>IF(N588="sníž. přenesená",J588,0)</f>
        <v>0</v>
      </c>
      <c r="BI588" s="233">
        <f>IF(N588="nulová",J588,0)</f>
        <v>0</v>
      </c>
      <c r="BJ588" s="18" t="s">
        <v>84</v>
      </c>
      <c r="BK588" s="233">
        <f>ROUND(I588*H588,2)</f>
        <v>0</v>
      </c>
      <c r="BL588" s="18" t="s">
        <v>142</v>
      </c>
      <c r="BM588" s="232" t="s">
        <v>951</v>
      </c>
    </row>
    <row r="589" s="13" customFormat="1">
      <c r="A589" s="13"/>
      <c r="B589" s="234"/>
      <c r="C589" s="235"/>
      <c r="D589" s="236" t="s">
        <v>137</v>
      </c>
      <c r="E589" s="237" t="s">
        <v>1</v>
      </c>
      <c r="F589" s="238" t="s">
        <v>952</v>
      </c>
      <c r="G589" s="235"/>
      <c r="H589" s="237" t="s">
        <v>1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4" t="s">
        <v>137</v>
      </c>
      <c r="AU589" s="244" t="s">
        <v>86</v>
      </c>
      <c r="AV589" s="13" t="s">
        <v>84</v>
      </c>
      <c r="AW589" s="13" t="s">
        <v>32</v>
      </c>
      <c r="AX589" s="13" t="s">
        <v>76</v>
      </c>
      <c r="AY589" s="244" t="s">
        <v>128</v>
      </c>
    </row>
    <row r="590" s="14" customFormat="1">
      <c r="A590" s="14"/>
      <c r="B590" s="245"/>
      <c r="C590" s="246"/>
      <c r="D590" s="236" t="s">
        <v>137</v>
      </c>
      <c r="E590" s="247" t="s">
        <v>1</v>
      </c>
      <c r="F590" s="248" t="s">
        <v>953</v>
      </c>
      <c r="G590" s="246"/>
      <c r="H590" s="249">
        <v>700</v>
      </c>
      <c r="I590" s="250"/>
      <c r="J590" s="246"/>
      <c r="K590" s="246"/>
      <c r="L590" s="251"/>
      <c r="M590" s="252"/>
      <c r="N590" s="253"/>
      <c r="O590" s="253"/>
      <c r="P590" s="253"/>
      <c r="Q590" s="253"/>
      <c r="R590" s="253"/>
      <c r="S590" s="253"/>
      <c r="T590" s="25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5" t="s">
        <v>137</v>
      </c>
      <c r="AU590" s="255" t="s">
        <v>86</v>
      </c>
      <c r="AV590" s="14" t="s">
        <v>86</v>
      </c>
      <c r="AW590" s="14" t="s">
        <v>32</v>
      </c>
      <c r="AX590" s="14" t="s">
        <v>84</v>
      </c>
      <c r="AY590" s="255" t="s">
        <v>128</v>
      </c>
    </row>
    <row r="591" s="14" customFormat="1">
      <c r="A591" s="14"/>
      <c r="B591" s="245"/>
      <c r="C591" s="246"/>
      <c r="D591" s="236" t="s">
        <v>137</v>
      </c>
      <c r="E591" s="246"/>
      <c r="F591" s="248" t="s">
        <v>954</v>
      </c>
      <c r="G591" s="246"/>
      <c r="H591" s="249">
        <v>710.5</v>
      </c>
      <c r="I591" s="250"/>
      <c r="J591" s="246"/>
      <c r="K591" s="246"/>
      <c r="L591" s="251"/>
      <c r="M591" s="252"/>
      <c r="N591" s="253"/>
      <c r="O591" s="253"/>
      <c r="P591" s="253"/>
      <c r="Q591" s="253"/>
      <c r="R591" s="253"/>
      <c r="S591" s="253"/>
      <c r="T591" s="25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5" t="s">
        <v>137</v>
      </c>
      <c r="AU591" s="255" t="s">
        <v>86</v>
      </c>
      <c r="AV591" s="14" t="s">
        <v>86</v>
      </c>
      <c r="AW591" s="14" t="s">
        <v>4</v>
      </c>
      <c r="AX591" s="14" t="s">
        <v>84</v>
      </c>
      <c r="AY591" s="255" t="s">
        <v>128</v>
      </c>
    </row>
    <row r="592" s="2" customFormat="1" ht="24.15" customHeight="1">
      <c r="A592" s="39"/>
      <c r="B592" s="40"/>
      <c r="C592" s="220" t="s">
        <v>955</v>
      </c>
      <c r="D592" s="220" t="s">
        <v>131</v>
      </c>
      <c r="E592" s="221" t="s">
        <v>956</v>
      </c>
      <c r="F592" s="222" t="s">
        <v>957</v>
      </c>
      <c r="G592" s="223" t="s">
        <v>430</v>
      </c>
      <c r="H592" s="224">
        <v>47</v>
      </c>
      <c r="I592" s="225"/>
      <c r="J592" s="226">
        <f>ROUND(I592*H592,2)</f>
        <v>0</v>
      </c>
      <c r="K592" s="227"/>
      <c r="L592" s="45"/>
      <c r="M592" s="228" t="s">
        <v>1</v>
      </c>
      <c r="N592" s="229" t="s">
        <v>41</v>
      </c>
      <c r="O592" s="92"/>
      <c r="P592" s="230">
        <f>O592*H592</f>
        <v>0</v>
      </c>
      <c r="Q592" s="230">
        <v>0.00050000000000000001</v>
      </c>
      <c r="R592" s="230">
        <f>Q592*H592</f>
        <v>0.0235</v>
      </c>
      <c r="S592" s="230">
        <v>0</v>
      </c>
      <c r="T592" s="231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2" t="s">
        <v>142</v>
      </c>
      <c r="AT592" s="232" t="s">
        <v>131</v>
      </c>
      <c r="AU592" s="232" t="s">
        <v>86</v>
      </c>
      <c r="AY592" s="18" t="s">
        <v>128</v>
      </c>
      <c r="BE592" s="233">
        <f>IF(N592="základní",J592,0)</f>
        <v>0</v>
      </c>
      <c r="BF592" s="233">
        <f>IF(N592="snížená",J592,0)</f>
        <v>0</v>
      </c>
      <c r="BG592" s="233">
        <f>IF(N592="zákl. přenesená",J592,0)</f>
        <v>0</v>
      </c>
      <c r="BH592" s="233">
        <f>IF(N592="sníž. přenesená",J592,0)</f>
        <v>0</v>
      </c>
      <c r="BI592" s="233">
        <f>IF(N592="nulová",J592,0)</f>
        <v>0</v>
      </c>
      <c r="BJ592" s="18" t="s">
        <v>84</v>
      </c>
      <c r="BK592" s="233">
        <f>ROUND(I592*H592,2)</f>
        <v>0</v>
      </c>
      <c r="BL592" s="18" t="s">
        <v>142</v>
      </c>
      <c r="BM592" s="232" t="s">
        <v>958</v>
      </c>
    </row>
    <row r="593" s="13" customFormat="1">
      <c r="A593" s="13"/>
      <c r="B593" s="234"/>
      <c r="C593" s="235"/>
      <c r="D593" s="236" t="s">
        <v>137</v>
      </c>
      <c r="E593" s="237" t="s">
        <v>1</v>
      </c>
      <c r="F593" s="238" t="s">
        <v>959</v>
      </c>
      <c r="G593" s="235"/>
      <c r="H593" s="237" t="s">
        <v>1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4" t="s">
        <v>137</v>
      </c>
      <c r="AU593" s="244" t="s">
        <v>86</v>
      </c>
      <c r="AV593" s="13" t="s">
        <v>84</v>
      </c>
      <c r="AW593" s="13" t="s">
        <v>32</v>
      </c>
      <c r="AX593" s="13" t="s">
        <v>76</v>
      </c>
      <c r="AY593" s="244" t="s">
        <v>128</v>
      </c>
    </row>
    <row r="594" s="14" customFormat="1">
      <c r="A594" s="14"/>
      <c r="B594" s="245"/>
      <c r="C594" s="246"/>
      <c r="D594" s="236" t="s">
        <v>137</v>
      </c>
      <c r="E594" s="247" t="s">
        <v>1</v>
      </c>
      <c r="F594" s="248" t="s">
        <v>516</v>
      </c>
      <c r="G594" s="246"/>
      <c r="H594" s="249">
        <v>47</v>
      </c>
      <c r="I594" s="250"/>
      <c r="J594" s="246"/>
      <c r="K594" s="246"/>
      <c r="L594" s="251"/>
      <c r="M594" s="252"/>
      <c r="N594" s="253"/>
      <c r="O594" s="253"/>
      <c r="P594" s="253"/>
      <c r="Q594" s="253"/>
      <c r="R594" s="253"/>
      <c r="S594" s="253"/>
      <c r="T594" s="25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5" t="s">
        <v>137</v>
      </c>
      <c r="AU594" s="255" t="s">
        <v>86</v>
      </c>
      <c r="AV594" s="14" t="s">
        <v>86</v>
      </c>
      <c r="AW594" s="14" t="s">
        <v>32</v>
      </c>
      <c r="AX594" s="14" t="s">
        <v>84</v>
      </c>
      <c r="AY594" s="255" t="s">
        <v>128</v>
      </c>
    </row>
    <row r="595" s="2" customFormat="1" ht="24.15" customHeight="1">
      <c r="A595" s="39"/>
      <c r="B595" s="40"/>
      <c r="C595" s="220" t="s">
        <v>592</v>
      </c>
      <c r="D595" s="220" t="s">
        <v>131</v>
      </c>
      <c r="E595" s="221" t="s">
        <v>960</v>
      </c>
      <c r="F595" s="222" t="s">
        <v>961</v>
      </c>
      <c r="G595" s="223" t="s">
        <v>322</v>
      </c>
      <c r="H595" s="224">
        <v>940</v>
      </c>
      <c r="I595" s="225"/>
      <c r="J595" s="226">
        <f>ROUND(I595*H595,2)</f>
        <v>0</v>
      </c>
      <c r="K595" s="227"/>
      <c r="L595" s="45"/>
      <c r="M595" s="228" t="s">
        <v>1</v>
      </c>
      <c r="N595" s="229" t="s">
        <v>41</v>
      </c>
      <c r="O595" s="92"/>
      <c r="P595" s="230">
        <f>O595*H595</f>
        <v>0</v>
      </c>
      <c r="Q595" s="230">
        <v>0.00060999999999999997</v>
      </c>
      <c r="R595" s="230">
        <f>Q595*H595</f>
        <v>0.57340000000000002</v>
      </c>
      <c r="S595" s="230">
        <v>0</v>
      </c>
      <c r="T595" s="231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2" t="s">
        <v>142</v>
      </c>
      <c r="AT595" s="232" t="s">
        <v>131</v>
      </c>
      <c r="AU595" s="232" t="s">
        <v>86</v>
      </c>
      <c r="AY595" s="18" t="s">
        <v>128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18" t="s">
        <v>84</v>
      </c>
      <c r="BK595" s="233">
        <f>ROUND(I595*H595,2)</f>
        <v>0</v>
      </c>
      <c r="BL595" s="18" t="s">
        <v>142</v>
      </c>
      <c r="BM595" s="232" t="s">
        <v>962</v>
      </c>
    </row>
    <row r="596" s="14" customFormat="1">
      <c r="A596" s="14"/>
      <c r="B596" s="245"/>
      <c r="C596" s="246"/>
      <c r="D596" s="236" t="s">
        <v>137</v>
      </c>
      <c r="E596" s="247" t="s">
        <v>1</v>
      </c>
      <c r="F596" s="248" t="s">
        <v>963</v>
      </c>
      <c r="G596" s="246"/>
      <c r="H596" s="249">
        <v>940</v>
      </c>
      <c r="I596" s="250"/>
      <c r="J596" s="246"/>
      <c r="K596" s="246"/>
      <c r="L596" s="251"/>
      <c r="M596" s="252"/>
      <c r="N596" s="253"/>
      <c r="O596" s="253"/>
      <c r="P596" s="253"/>
      <c r="Q596" s="253"/>
      <c r="R596" s="253"/>
      <c r="S596" s="253"/>
      <c r="T596" s="25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5" t="s">
        <v>137</v>
      </c>
      <c r="AU596" s="255" t="s">
        <v>86</v>
      </c>
      <c r="AV596" s="14" t="s">
        <v>86</v>
      </c>
      <c r="AW596" s="14" t="s">
        <v>32</v>
      </c>
      <c r="AX596" s="14" t="s">
        <v>84</v>
      </c>
      <c r="AY596" s="255" t="s">
        <v>128</v>
      </c>
    </row>
    <row r="597" s="12" customFormat="1" ht="22.8" customHeight="1">
      <c r="A597" s="12"/>
      <c r="B597" s="204"/>
      <c r="C597" s="205"/>
      <c r="D597" s="206" t="s">
        <v>75</v>
      </c>
      <c r="E597" s="218" t="s">
        <v>964</v>
      </c>
      <c r="F597" s="218" t="s">
        <v>965</v>
      </c>
      <c r="G597" s="205"/>
      <c r="H597" s="205"/>
      <c r="I597" s="208"/>
      <c r="J597" s="219">
        <f>BK597</f>
        <v>0</v>
      </c>
      <c r="K597" s="205"/>
      <c r="L597" s="210"/>
      <c r="M597" s="211"/>
      <c r="N597" s="212"/>
      <c r="O597" s="212"/>
      <c r="P597" s="213">
        <f>SUM(P598:P636)</f>
        <v>0</v>
      </c>
      <c r="Q597" s="212"/>
      <c r="R597" s="213">
        <f>SUM(R598:R636)</f>
        <v>0</v>
      </c>
      <c r="S597" s="212"/>
      <c r="T597" s="214">
        <f>SUM(T598:T636)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15" t="s">
        <v>84</v>
      </c>
      <c r="AT597" s="216" t="s">
        <v>75</v>
      </c>
      <c r="AU597" s="216" t="s">
        <v>84</v>
      </c>
      <c r="AY597" s="215" t="s">
        <v>128</v>
      </c>
      <c r="BK597" s="217">
        <f>SUM(BK598:BK636)</f>
        <v>0</v>
      </c>
    </row>
    <row r="598" s="2" customFormat="1" ht="21.75" customHeight="1">
      <c r="A598" s="39"/>
      <c r="B598" s="40"/>
      <c r="C598" s="220" t="s">
        <v>966</v>
      </c>
      <c r="D598" s="220" t="s">
        <v>131</v>
      </c>
      <c r="E598" s="221" t="s">
        <v>967</v>
      </c>
      <c r="F598" s="222" t="s">
        <v>968</v>
      </c>
      <c r="G598" s="223" t="s">
        <v>289</v>
      </c>
      <c r="H598" s="224">
        <v>342.40699999999998</v>
      </c>
      <c r="I598" s="225"/>
      <c r="J598" s="226">
        <f>ROUND(I598*H598,2)</f>
        <v>0</v>
      </c>
      <c r="K598" s="227"/>
      <c r="L598" s="45"/>
      <c r="M598" s="228" t="s">
        <v>1</v>
      </c>
      <c r="N598" s="229" t="s">
        <v>41</v>
      </c>
      <c r="O598" s="92"/>
      <c r="P598" s="230">
        <f>O598*H598</f>
        <v>0</v>
      </c>
      <c r="Q598" s="230">
        <v>0</v>
      </c>
      <c r="R598" s="230">
        <f>Q598*H598</f>
        <v>0</v>
      </c>
      <c r="S598" s="230">
        <v>0</v>
      </c>
      <c r="T598" s="231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2" t="s">
        <v>142</v>
      </c>
      <c r="AT598" s="232" t="s">
        <v>131</v>
      </c>
      <c r="AU598" s="232" t="s">
        <v>86</v>
      </c>
      <c r="AY598" s="18" t="s">
        <v>128</v>
      </c>
      <c r="BE598" s="233">
        <f>IF(N598="základní",J598,0)</f>
        <v>0</v>
      </c>
      <c r="BF598" s="233">
        <f>IF(N598="snížená",J598,0)</f>
        <v>0</v>
      </c>
      <c r="BG598" s="233">
        <f>IF(N598="zákl. přenesená",J598,0)</f>
        <v>0</v>
      </c>
      <c r="BH598" s="233">
        <f>IF(N598="sníž. přenesená",J598,0)</f>
        <v>0</v>
      </c>
      <c r="BI598" s="233">
        <f>IF(N598="nulová",J598,0)</f>
        <v>0</v>
      </c>
      <c r="BJ598" s="18" t="s">
        <v>84</v>
      </c>
      <c r="BK598" s="233">
        <f>ROUND(I598*H598,2)</f>
        <v>0</v>
      </c>
      <c r="BL598" s="18" t="s">
        <v>142</v>
      </c>
      <c r="BM598" s="232" t="s">
        <v>969</v>
      </c>
    </row>
    <row r="599" s="13" customFormat="1">
      <c r="A599" s="13"/>
      <c r="B599" s="234"/>
      <c r="C599" s="235"/>
      <c r="D599" s="236" t="s">
        <v>137</v>
      </c>
      <c r="E599" s="237" t="s">
        <v>1</v>
      </c>
      <c r="F599" s="238" t="s">
        <v>970</v>
      </c>
      <c r="G599" s="235"/>
      <c r="H599" s="237" t="s">
        <v>1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4" t="s">
        <v>137</v>
      </c>
      <c r="AU599" s="244" t="s">
        <v>86</v>
      </c>
      <c r="AV599" s="13" t="s">
        <v>84</v>
      </c>
      <c r="AW599" s="13" t="s">
        <v>32</v>
      </c>
      <c r="AX599" s="13" t="s">
        <v>76</v>
      </c>
      <c r="AY599" s="244" t="s">
        <v>128</v>
      </c>
    </row>
    <row r="600" s="13" customFormat="1">
      <c r="A600" s="13"/>
      <c r="B600" s="234"/>
      <c r="C600" s="235"/>
      <c r="D600" s="236" t="s">
        <v>137</v>
      </c>
      <c r="E600" s="237" t="s">
        <v>1</v>
      </c>
      <c r="F600" s="238" t="s">
        <v>971</v>
      </c>
      <c r="G600" s="235"/>
      <c r="H600" s="237" t="s">
        <v>1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4" t="s">
        <v>137</v>
      </c>
      <c r="AU600" s="244" t="s">
        <v>86</v>
      </c>
      <c r="AV600" s="13" t="s">
        <v>84</v>
      </c>
      <c r="AW600" s="13" t="s">
        <v>32</v>
      </c>
      <c r="AX600" s="13" t="s">
        <v>76</v>
      </c>
      <c r="AY600" s="244" t="s">
        <v>128</v>
      </c>
    </row>
    <row r="601" s="14" customFormat="1">
      <c r="A601" s="14"/>
      <c r="B601" s="245"/>
      <c r="C601" s="246"/>
      <c r="D601" s="236" t="s">
        <v>137</v>
      </c>
      <c r="E601" s="247" t="s">
        <v>1</v>
      </c>
      <c r="F601" s="248" t="s">
        <v>972</v>
      </c>
      <c r="G601" s="246"/>
      <c r="H601" s="249">
        <v>342.40699999999998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5" t="s">
        <v>137</v>
      </c>
      <c r="AU601" s="255" t="s">
        <v>86</v>
      </c>
      <c r="AV601" s="14" t="s">
        <v>86</v>
      </c>
      <c r="AW601" s="14" t="s">
        <v>32</v>
      </c>
      <c r="AX601" s="14" t="s">
        <v>84</v>
      </c>
      <c r="AY601" s="255" t="s">
        <v>128</v>
      </c>
    </row>
    <row r="602" s="2" customFormat="1" ht="24.15" customHeight="1">
      <c r="A602" s="39"/>
      <c r="B602" s="40"/>
      <c r="C602" s="220" t="s">
        <v>973</v>
      </c>
      <c r="D602" s="220" t="s">
        <v>131</v>
      </c>
      <c r="E602" s="221" t="s">
        <v>974</v>
      </c>
      <c r="F602" s="222" t="s">
        <v>975</v>
      </c>
      <c r="G602" s="223" t="s">
        <v>289</v>
      </c>
      <c r="H602" s="224">
        <v>1369.6279999999999</v>
      </c>
      <c r="I602" s="225"/>
      <c r="J602" s="226">
        <f>ROUND(I602*H602,2)</f>
        <v>0</v>
      </c>
      <c r="K602" s="227"/>
      <c r="L602" s="45"/>
      <c r="M602" s="228" t="s">
        <v>1</v>
      </c>
      <c r="N602" s="229" t="s">
        <v>41</v>
      </c>
      <c r="O602" s="92"/>
      <c r="P602" s="230">
        <f>O602*H602</f>
        <v>0</v>
      </c>
      <c r="Q602" s="230">
        <v>0</v>
      </c>
      <c r="R602" s="230">
        <f>Q602*H602</f>
        <v>0</v>
      </c>
      <c r="S602" s="230">
        <v>0</v>
      </c>
      <c r="T602" s="231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2" t="s">
        <v>142</v>
      </c>
      <c r="AT602" s="232" t="s">
        <v>131</v>
      </c>
      <c r="AU602" s="232" t="s">
        <v>86</v>
      </c>
      <c r="AY602" s="18" t="s">
        <v>128</v>
      </c>
      <c r="BE602" s="233">
        <f>IF(N602="základní",J602,0)</f>
        <v>0</v>
      </c>
      <c r="BF602" s="233">
        <f>IF(N602="snížená",J602,0)</f>
        <v>0</v>
      </c>
      <c r="BG602" s="233">
        <f>IF(N602="zákl. přenesená",J602,0)</f>
        <v>0</v>
      </c>
      <c r="BH602" s="233">
        <f>IF(N602="sníž. přenesená",J602,0)</f>
        <v>0</v>
      </c>
      <c r="BI602" s="233">
        <f>IF(N602="nulová",J602,0)</f>
        <v>0</v>
      </c>
      <c r="BJ602" s="18" t="s">
        <v>84</v>
      </c>
      <c r="BK602" s="233">
        <f>ROUND(I602*H602,2)</f>
        <v>0</v>
      </c>
      <c r="BL602" s="18" t="s">
        <v>142</v>
      </c>
      <c r="BM602" s="232" t="s">
        <v>976</v>
      </c>
    </row>
    <row r="603" s="14" customFormat="1">
      <c r="A603" s="14"/>
      <c r="B603" s="245"/>
      <c r="C603" s="246"/>
      <c r="D603" s="236" t="s">
        <v>137</v>
      </c>
      <c r="E603" s="247" t="s">
        <v>1</v>
      </c>
      <c r="F603" s="248" t="s">
        <v>977</v>
      </c>
      <c r="G603" s="246"/>
      <c r="H603" s="249">
        <v>1369.6279999999999</v>
      </c>
      <c r="I603" s="250"/>
      <c r="J603" s="246"/>
      <c r="K603" s="246"/>
      <c r="L603" s="251"/>
      <c r="M603" s="252"/>
      <c r="N603" s="253"/>
      <c r="O603" s="253"/>
      <c r="P603" s="253"/>
      <c r="Q603" s="253"/>
      <c r="R603" s="253"/>
      <c r="S603" s="253"/>
      <c r="T603" s="25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5" t="s">
        <v>137</v>
      </c>
      <c r="AU603" s="255" t="s">
        <v>86</v>
      </c>
      <c r="AV603" s="14" t="s">
        <v>86</v>
      </c>
      <c r="AW603" s="14" t="s">
        <v>32</v>
      </c>
      <c r="AX603" s="14" t="s">
        <v>84</v>
      </c>
      <c r="AY603" s="255" t="s">
        <v>128</v>
      </c>
    </row>
    <row r="604" s="2" customFormat="1" ht="21.75" customHeight="1">
      <c r="A604" s="39"/>
      <c r="B604" s="40"/>
      <c r="C604" s="220" t="s">
        <v>978</v>
      </c>
      <c r="D604" s="220" t="s">
        <v>131</v>
      </c>
      <c r="E604" s="221" t="s">
        <v>979</v>
      </c>
      <c r="F604" s="222" t="s">
        <v>980</v>
      </c>
      <c r="G604" s="223" t="s">
        <v>289</v>
      </c>
      <c r="H604" s="224">
        <v>624.83799999999997</v>
      </c>
      <c r="I604" s="225"/>
      <c r="J604" s="226">
        <f>ROUND(I604*H604,2)</f>
        <v>0</v>
      </c>
      <c r="K604" s="227"/>
      <c r="L604" s="45"/>
      <c r="M604" s="228" t="s">
        <v>1</v>
      </c>
      <c r="N604" s="229" t="s">
        <v>41</v>
      </c>
      <c r="O604" s="92"/>
      <c r="P604" s="230">
        <f>O604*H604</f>
        <v>0</v>
      </c>
      <c r="Q604" s="230">
        <v>0</v>
      </c>
      <c r="R604" s="230">
        <f>Q604*H604</f>
        <v>0</v>
      </c>
      <c r="S604" s="230">
        <v>0</v>
      </c>
      <c r="T604" s="231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2" t="s">
        <v>142</v>
      </c>
      <c r="AT604" s="232" t="s">
        <v>131</v>
      </c>
      <c r="AU604" s="232" t="s">
        <v>86</v>
      </c>
      <c r="AY604" s="18" t="s">
        <v>128</v>
      </c>
      <c r="BE604" s="233">
        <f>IF(N604="základní",J604,0)</f>
        <v>0</v>
      </c>
      <c r="BF604" s="233">
        <f>IF(N604="snížená",J604,0)</f>
        <v>0</v>
      </c>
      <c r="BG604" s="233">
        <f>IF(N604="zákl. přenesená",J604,0)</f>
        <v>0</v>
      </c>
      <c r="BH604" s="233">
        <f>IF(N604="sníž. přenesená",J604,0)</f>
        <v>0</v>
      </c>
      <c r="BI604" s="233">
        <f>IF(N604="nulová",J604,0)</f>
        <v>0</v>
      </c>
      <c r="BJ604" s="18" t="s">
        <v>84</v>
      </c>
      <c r="BK604" s="233">
        <f>ROUND(I604*H604,2)</f>
        <v>0</v>
      </c>
      <c r="BL604" s="18" t="s">
        <v>142</v>
      </c>
      <c r="BM604" s="232" t="s">
        <v>981</v>
      </c>
    </row>
    <row r="605" s="13" customFormat="1">
      <c r="A605" s="13"/>
      <c r="B605" s="234"/>
      <c r="C605" s="235"/>
      <c r="D605" s="236" t="s">
        <v>137</v>
      </c>
      <c r="E605" s="237" t="s">
        <v>1</v>
      </c>
      <c r="F605" s="238" t="s">
        <v>982</v>
      </c>
      <c r="G605" s="235"/>
      <c r="H605" s="237" t="s">
        <v>1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137</v>
      </c>
      <c r="AU605" s="244" t="s">
        <v>86</v>
      </c>
      <c r="AV605" s="13" t="s">
        <v>84</v>
      </c>
      <c r="AW605" s="13" t="s">
        <v>32</v>
      </c>
      <c r="AX605" s="13" t="s">
        <v>76</v>
      </c>
      <c r="AY605" s="244" t="s">
        <v>128</v>
      </c>
    </row>
    <row r="606" s="13" customFormat="1">
      <c r="A606" s="13"/>
      <c r="B606" s="234"/>
      <c r="C606" s="235"/>
      <c r="D606" s="236" t="s">
        <v>137</v>
      </c>
      <c r="E606" s="237" t="s">
        <v>1</v>
      </c>
      <c r="F606" s="238" t="s">
        <v>983</v>
      </c>
      <c r="G606" s="235"/>
      <c r="H606" s="237" t="s">
        <v>1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4" t="s">
        <v>137</v>
      </c>
      <c r="AU606" s="244" t="s">
        <v>86</v>
      </c>
      <c r="AV606" s="13" t="s">
        <v>84</v>
      </c>
      <c r="AW606" s="13" t="s">
        <v>32</v>
      </c>
      <c r="AX606" s="13" t="s">
        <v>76</v>
      </c>
      <c r="AY606" s="244" t="s">
        <v>128</v>
      </c>
    </row>
    <row r="607" s="14" customFormat="1">
      <c r="A607" s="14"/>
      <c r="B607" s="245"/>
      <c r="C607" s="246"/>
      <c r="D607" s="236" t="s">
        <v>137</v>
      </c>
      <c r="E607" s="247" t="s">
        <v>1</v>
      </c>
      <c r="F607" s="248" t="s">
        <v>984</v>
      </c>
      <c r="G607" s="246"/>
      <c r="H607" s="249">
        <v>293.75</v>
      </c>
      <c r="I607" s="250"/>
      <c r="J607" s="246"/>
      <c r="K607" s="246"/>
      <c r="L607" s="251"/>
      <c r="M607" s="252"/>
      <c r="N607" s="253"/>
      <c r="O607" s="253"/>
      <c r="P607" s="253"/>
      <c r="Q607" s="253"/>
      <c r="R607" s="253"/>
      <c r="S607" s="253"/>
      <c r="T607" s="25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5" t="s">
        <v>137</v>
      </c>
      <c r="AU607" s="255" t="s">
        <v>86</v>
      </c>
      <c r="AV607" s="14" t="s">
        <v>86</v>
      </c>
      <c r="AW607" s="14" t="s">
        <v>32</v>
      </c>
      <c r="AX607" s="14" t="s">
        <v>76</v>
      </c>
      <c r="AY607" s="255" t="s">
        <v>128</v>
      </c>
    </row>
    <row r="608" s="16" customFormat="1">
      <c r="A608" s="16"/>
      <c r="B608" s="281"/>
      <c r="C608" s="282"/>
      <c r="D608" s="236" t="s">
        <v>137</v>
      </c>
      <c r="E608" s="283" t="s">
        <v>1</v>
      </c>
      <c r="F608" s="284" t="s">
        <v>359</v>
      </c>
      <c r="G608" s="282"/>
      <c r="H608" s="285">
        <v>293.75</v>
      </c>
      <c r="I608" s="286"/>
      <c r="J608" s="282"/>
      <c r="K608" s="282"/>
      <c r="L608" s="287"/>
      <c r="M608" s="288"/>
      <c r="N608" s="289"/>
      <c r="O608" s="289"/>
      <c r="P608" s="289"/>
      <c r="Q608" s="289"/>
      <c r="R608" s="289"/>
      <c r="S608" s="289"/>
      <c r="T608" s="290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T608" s="291" t="s">
        <v>137</v>
      </c>
      <c r="AU608" s="291" t="s">
        <v>86</v>
      </c>
      <c r="AV608" s="16" t="s">
        <v>144</v>
      </c>
      <c r="AW608" s="16" t="s">
        <v>32</v>
      </c>
      <c r="AX608" s="16" t="s">
        <v>76</v>
      </c>
      <c r="AY608" s="291" t="s">
        <v>128</v>
      </c>
    </row>
    <row r="609" s="13" customFormat="1">
      <c r="A609" s="13"/>
      <c r="B609" s="234"/>
      <c r="C609" s="235"/>
      <c r="D609" s="236" t="s">
        <v>137</v>
      </c>
      <c r="E609" s="237" t="s">
        <v>1</v>
      </c>
      <c r="F609" s="238" t="s">
        <v>985</v>
      </c>
      <c r="G609" s="235"/>
      <c r="H609" s="237" t="s">
        <v>1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4" t="s">
        <v>137</v>
      </c>
      <c r="AU609" s="244" t="s">
        <v>86</v>
      </c>
      <c r="AV609" s="13" t="s">
        <v>84</v>
      </c>
      <c r="AW609" s="13" t="s">
        <v>32</v>
      </c>
      <c r="AX609" s="13" t="s">
        <v>76</v>
      </c>
      <c r="AY609" s="244" t="s">
        <v>128</v>
      </c>
    </row>
    <row r="610" s="13" customFormat="1">
      <c r="A610" s="13"/>
      <c r="B610" s="234"/>
      <c r="C610" s="235"/>
      <c r="D610" s="236" t="s">
        <v>137</v>
      </c>
      <c r="E610" s="237" t="s">
        <v>1</v>
      </c>
      <c r="F610" s="238" t="s">
        <v>986</v>
      </c>
      <c r="G610" s="235"/>
      <c r="H610" s="237" t="s">
        <v>1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4" t="s">
        <v>137</v>
      </c>
      <c r="AU610" s="244" t="s">
        <v>86</v>
      </c>
      <c r="AV610" s="13" t="s">
        <v>84</v>
      </c>
      <c r="AW610" s="13" t="s">
        <v>32</v>
      </c>
      <c r="AX610" s="13" t="s">
        <v>76</v>
      </c>
      <c r="AY610" s="244" t="s">
        <v>128</v>
      </c>
    </row>
    <row r="611" s="14" customFormat="1">
      <c r="A611" s="14"/>
      <c r="B611" s="245"/>
      <c r="C611" s="246"/>
      <c r="D611" s="236" t="s">
        <v>137</v>
      </c>
      <c r="E611" s="247" t="s">
        <v>1</v>
      </c>
      <c r="F611" s="248" t="s">
        <v>987</v>
      </c>
      <c r="G611" s="246"/>
      <c r="H611" s="249">
        <v>154.37200000000001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137</v>
      </c>
      <c r="AU611" s="255" t="s">
        <v>86</v>
      </c>
      <c r="AV611" s="14" t="s">
        <v>86</v>
      </c>
      <c r="AW611" s="14" t="s">
        <v>32</v>
      </c>
      <c r="AX611" s="14" t="s">
        <v>76</v>
      </c>
      <c r="AY611" s="255" t="s">
        <v>128</v>
      </c>
    </row>
    <row r="612" s="14" customFormat="1">
      <c r="A612" s="14"/>
      <c r="B612" s="245"/>
      <c r="C612" s="246"/>
      <c r="D612" s="236" t="s">
        <v>137</v>
      </c>
      <c r="E612" s="247" t="s">
        <v>1</v>
      </c>
      <c r="F612" s="248" t="s">
        <v>988</v>
      </c>
      <c r="G612" s="246"/>
      <c r="H612" s="249">
        <v>71.5</v>
      </c>
      <c r="I612" s="250"/>
      <c r="J612" s="246"/>
      <c r="K612" s="246"/>
      <c r="L612" s="251"/>
      <c r="M612" s="252"/>
      <c r="N612" s="253"/>
      <c r="O612" s="253"/>
      <c r="P612" s="253"/>
      <c r="Q612" s="253"/>
      <c r="R612" s="253"/>
      <c r="S612" s="253"/>
      <c r="T612" s="25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5" t="s">
        <v>137</v>
      </c>
      <c r="AU612" s="255" t="s">
        <v>86</v>
      </c>
      <c r="AV612" s="14" t="s">
        <v>86</v>
      </c>
      <c r="AW612" s="14" t="s">
        <v>32</v>
      </c>
      <c r="AX612" s="14" t="s">
        <v>76</v>
      </c>
      <c r="AY612" s="255" t="s">
        <v>128</v>
      </c>
    </row>
    <row r="613" s="13" customFormat="1">
      <c r="A613" s="13"/>
      <c r="B613" s="234"/>
      <c r="C613" s="235"/>
      <c r="D613" s="236" t="s">
        <v>137</v>
      </c>
      <c r="E613" s="237" t="s">
        <v>1</v>
      </c>
      <c r="F613" s="238" t="s">
        <v>989</v>
      </c>
      <c r="G613" s="235"/>
      <c r="H613" s="237" t="s">
        <v>1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4" t="s">
        <v>137</v>
      </c>
      <c r="AU613" s="244" t="s">
        <v>86</v>
      </c>
      <c r="AV613" s="13" t="s">
        <v>84</v>
      </c>
      <c r="AW613" s="13" t="s">
        <v>32</v>
      </c>
      <c r="AX613" s="13" t="s">
        <v>76</v>
      </c>
      <c r="AY613" s="244" t="s">
        <v>128</v>
      </c>
    </row>
    <row r="614" s="14" customFormat="1">
      <c r="A614" s="14"/>
      <c r="B614" s="245"/>
      <c r="C614" s="246"/>
      <c r="D614" s="236" t="s">
        <v>137</v>
      </c>
      <c r="E614" s="247" t="s">
        <v>1</v>
      </c>
      <c r="F614" s="248" t="s">
        <v>990</v>
      </c>
      <c r="G614" s="246"/>
      <c r="H614" s="249">
        <v>88.296000000000006</v>
      </c>
      <c r="I614" s="250"/>
      <c r="J614" s="246"/>
      <c r="K614" s="246"/>
      <c r="L614" s="251"/>
      <c r="M614" s="252"/>
      <c r="N614" s="253"/>
      <c r="O614" s="253"/>
      <c r="P614" s="253"/>
      <c r="Q614" s="253"/>
      <c r="R614" s="253"/>
      <c r="S614" s="253"/>
      <c r="T614" s="25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5" t="s">
        <v>137</v>
      </c>
      <c r="AU614" s="255" t="s">
        <v>86</v>
      </c>
      <c r="AV614" s="14" t="s">
        <v>86</v>
      </c>
      <c r="AW614" s="14" t="s">
        <v>32</v>
      </c>
      <c r="AX614" s="14" t="s">
        <v>76</v>
      </c>
      <c r="AY614" s="255" t="s">
        <v>128</v>
      </c>
    </row>
    <row r="615" s="16" customFormat="1">
      <c r="A615" s="16"/>
      <c r="B615" s="281"/>
      <c r="C615" s="282"/>
      <c r="D615" s="236" t="s">
        <v>137</v>
      </c>
      <c r="E615" s="283" t="s">
        <v>1</v>
      </c>
      <c r="F615" s="284" t="s">
        <v>359</v>
      </c>
      <c r="G615" s="282"/>
      <c r="H615" s="285">
        <v>314.16800000000001</v>
      </c>
      <c r="I615" s="286"/>
      <c r="J615" s="282"/>
      <c r="K615" s="282"/>
      <c r="L615" s="287"/>
      <c r="M615" s="288"/>
      <c r="N615" s="289"/>
      <c r="O615" s="289"/>
      <c r="P615" s="289"/>
      <c r="Q615" s="289"/>
      <c r="R615" s="289"/>
      <c r="S615" s="289"/>
      <c r="T615" s="290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T615" s="291" t="s">
        <v>137</v>
      </c>
      <c r="AU615" s="291" t="s">
        <v>86</v>
      </c>
      <c r="AV615" s="16" t="s">
        <v>144</v>
      </c>
      <c r="AW615" s="16" t="s">
        <v>32</v>
      </c>
      <c r="AX615" s="16" t="s">
        <v>76</v>
      </c>
      <c r="AY615" s="291" t="s">
        <v>128</v>
      </c>
    </row>
    <row r="616" s="13" customFormat="1">
      <c r="A616" s="13"/>
      <c r="B616" s="234"/>
      <c r="C616" s="235"/>
      <c r="D616" s="236" t="s">
        <v>137</v>
      </c>
      <c r="E616" s="237" t="s">
        <v>1</v>
      </c>
      <c r="F616" s="238" t="s">
        <v>991</v>
      </c>
      <c r="G616" s="235"/>
      <c r="H616" s="237" t="s">
        <v>1</v>
      </c>
      <c r="I616" s="239"/>
      <c r="J616" s="235"/>
      <c r="K616" s="235"/>
      <c r="L616" s="240"/>
      <c r="M616" s="241"/>
      <c r="N616" s="242"/>
      <c r="O616" s="242"/>
      <c r="P616" s="242"/>
      <c r="Q616" s="242"/>
      <c r="R616" s="242"/>
      <c r="S616" s="242"/>
      <c r="T616" s="24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4" t="s">
        <v>137</v>
      </c>
      <c r="AU616" s="244" t="s">
        <v>86</v>
      </c>
      <c r="AV616" s="13" t="s">
        <v>84</v>
      </c>
      <c r="AW616" s="13" t="s">
        <v>32</v>
      </c>
      <c r="AX616" s="13" t="s">
        <v>76</v>
      </c>
      <c r="AY616" s="244" t="s">
        <v>128</v>
      </c>
    </row>
    <row r="617" s="13" customFormat="1">
      <c r="A617" s="13"/>
      <c r="B617" s="234"/>
      <c r="C617" s="235"/>
      <c r="D617" s="236" t="s">
        <v>137</v>
      </c>
      <c r="E617" s="237" t="s">
        <v>1</v>
      </c>
      <c r="F617" s="238" t="s">
        <v>992</v>
      </c>
      <c r="G617" s="235"/>
      <c r="H617" s="237" t="s">
        <v>1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137</v>
      </c>
      <c r="AU617" s="244" t="s">
        <v>86</v>
      </c>
      <c r="AV617" s="13" t="s">
        <v>84</v>
      </c>
      <c r="AW617" s="13" t="s">
        <v>32</v>
      </c>
      <c r="AX617" s="13" t="s">
        <v>76</v>
      </c>
      <c r="AY617" s="244" t="s">
        <v>128</v>
      </c>
    </row>
    <row r="618" s="13" customFormat="1">
      <c r="A618" s="13"/>
      <c r="B618" s="234"/>
      <c r="C618" s="235"/>
      <c r="D618" s="236" t="s">
        <v>137</v>
      </c>
      <c r="E618" s="237" t="s">
        <v>1</v>
      </c>
      <c r="F618" s="238" t="s">
        <v>993</v>
      </c>
      <c r="G618" s="235"/>
      <c r="H618" s="237" t="s">
        <v>1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4" t="s">
        <v>137</v>
      </c>
      <c r="AU618" s="244" t="s">
        <v>86</v>
      </c>
      <c r="AV618" s="13" t="s">
        <v>84</v>
      </c>
      <c r="AW618" s="13" t="s">
        <v>32</v>
      </c>
      <c r="AX618" s="13" t="s">
        <v>76</v>
      </c>
      <c r="AY618" s="244" t="s">
        <v>128</v>
      </c>
    </row>
    <row r="619" s="13" customFormat="1">
      <c r="A619" s="13"/>
      <c r="B619" s="234"/>
      <c r="C619" s="235"/>
      <c r="D619" s="236" t="s">
        <v>137</v>
      </c>
      <c r="E619" s="237" t="s">
        <v>1</v>
      </c>
      <c r="F619" s="238" t="s">
        <v>994</v>
      </c>
      <c r="G619" s="235"/>
      <c r="H619" s="237" t="s">
        <v>1</v>
      </c>
      <c r="I619" s="239"/>
      <c r="J619" s="235"/>
      <c r="K619" s="235"/>
      <c r="L619" s="240"/>
      <c r="M619" s="241"/>
      <c r="N619" s="242"/>
      <c r="O619" s="242"/>
      <c r="P619" s="242"/>
      <c r="Q619" s="242"/>
      <c r="R619" s="242"/>
      <c r="S619" s="242"/>
      <c r="T619" s="24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4" t="s">
        <v>137</v>
      </c>
      <c r="AU619" s="244" t="s">
        <v>86</v>
      </c>
      <c r="AV619" s="13" t="s">
        <v>84</v>
      </c>
      <c r="AW619" s="13" t="s">
        <v>32</v>
      </c>
      <c r="AX619" s="13" t="s">
        <v>76</v>
      </c>
      <c r="AY619" s="244" t="s">
        <v>128</v>
      </c>
    </row>
    <row r="620" s="13" customFormat="1">
      <c r="A620" s="13"/>
      <c r="B620" s="234"/>
      <c r="C620" s="235"/>
      <c r="D620" s="236" t="s">
        <v>137</v>
      </c>
      <c r="E620" s="237" t="s">
        <v>1</v>
      </c>
      <c r="F620" s="238" t="s">
        <v>995</v>
      </c>
      <c r="G620" s="235"/>
      <c r="H620" s="237" t="s">
        <v>1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137</v>
      </c>
      <c r="AU620" s="244" t="s">
        <v>86</v>
      </c>
      <c r="AV620" s="13" t="s">
        <v>84</v>
      </c>
      <c r="AW620" s="13" t="s">
        <v>32</v>
      </c>
      <c r="AX620" s="13" t="s">
        <v>76</v>
      </c>
      <c r="AY620" s="244" t="s">
        <v>128</v>
      </c>
    </row>
    <row r="621" s="13" customFormat="1">
      <c r="A621" s="13"/>
      <c r="B621" s="234"/>
      <c r="C621" s="235"/>
      <c r="D621" s="236" t="s">
        <v>137</v>
      </c>
      <c r="E621" s="237" t="s">
        <v>1</v>
      </c>
      <c r="F621" s="238" t="s">
        <v>996</v>
      </c>
      <c r="G621" s="235"/>
      <c r="H621" s="237" t="s">
        <v>1</v>
      </c>
      <c r="I621" s="239"/>
      <c r="J621" s="235"/>
      <c r="K621" s="235"/>
      <c r="L621" s="240"/>
      <c r="M621" s="241"/>
      <c r="N621" s="242"/>
      <c r="O621" s="242"/>
      <c r="P621" s="242"/>
      <c r="Q621" s="242"/>
      <c r="R621" s="242"/>
      <c r="S621" s="242"/>
      <c r="T621" s="24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4" t="s">
        <v>137</v>
      </c>
      <c r="AU621" s="244" t="s">
        <v>86</v>
      </c>
      <c r="AV621" s="13" t="s">
        <v>84</v>
      </c>
      <c r="AW621" s="13" t="s">
        <v>32</v>
      </c>
      <c r="AX621" s="13" t="s">
        <v>76</v>
      </c>
      <c r="AY621" s="244" t="s">
        <v>128</v>
      </c>
    </row>
    <row r="622" s="14" customFormat="1">
      <c r="A622" s="14"/>
      <c r="B622" s="245"/>
      <c r="C622" s="246"/>
      <c r="D622" s="236" t="s">
        <v>137</v>
      </c>
      <c r="E622" s="247" t="s">
        <v>1</v>
      </c>
      <c r="F622" s="248" t="s">
        <v>997</v>
      </c>
      <c r="G622" s="246"/>
      <c r="H622" s="249">
        <v>16.920000000000002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5" t="s">
        <v>137</v>
      </c>
      <c r="AU622" s="255" t="s">
        <v>86</v>
      </c>
      <c r="AV622" s="14" t="s">
        <v>86</v>
      </c>
      <c r="AW622" s="14" t="s">
        <v>32</v>
      </c>
      <c r="AX622" s="14" t="s">
        <v>76</v>
      </c>
      <c r="AY622" s="255" t="s">
        <v>128</v>
      </c>
    </row>
    <row r="623" s="16" customFormat="1">
      <c r="A623" s="16"/>
      <c r="B623" s="281"/>
      <c r="C623" s="282"/>
      <c r="D623" s="236" t="s">
        <v>137</v>
      </c>
      <c r="E623" s="283" t="s">
        <v>1</v>
      </c>
      <c r="F623" s="284" t="s">
        <v>359</v>
      </c>
      <c r="G623" s="282"/>
      <c r="H623" s="285">
        <v>16.920000000000002</v>
      </c>
      <c r="I623" s="286"/>
      <c r="J623" s="282"/>
      <c r="K623" s="282"/>
      <c r="L623" s="287"/>
      <c r="M623" s="288"/>
      <c r="N623" s="289"/>
      <c r="O623" s="289"/>
      <c r="P623" s="289"/>
      <c r="Q623" s="289"/>
      <c r="R623" s="289"/>
      <c r="S623" s="289"/>
      <c r="T623" s="290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T623" s="291" t="s">
        <v>137</v>
      </c>
      <c r="AU623" s="291" t="s">
        <v>86</v>
      </c>
      <c r="AV623" s="16" t="s">
        <v>144</v>
      </c>
      <c r="AW623" s="16" t="s">
        <v>32</v>
      </c>
      <c r="AX623" s="16" t="s">
        <v>76</v>
      </c>
      <c r="AY623" s="291" t="s">
        <v>128</v>
      </c>
    </row>
    <row r="624" s="15" customFormat="1">
      <c r="A624" s="15"/>
      <c r="B624" s="259"/>
      <c r="C624" s="260"/>
      <c r="D624" s="236" t="s">
        <v>137</v>
      </c>
      <c r="E624" s="261" t="s">
        <v>1</v>
      </c>
      <c r="F624" s="262" t="s">
        <v>263</v>
      </c>
      <c r="G624" s="260"/>
      <c r="H624" s="263">
        <v>624.83799999999997</v>
      </c>
      <c r="I624" s="264"/>
      <c r="J624" s="260"/>
      <c r="K624" s="260"/>
      <c r="L624" s="265"/>
      <c r="M624" s="266"/>
      <c r="N624" s="267"/>
      <c r="O624" s="267"/>
      <c r="P624" s="267"/>
      <c r="Q624" s="267"/>
      <c r="R624" s="267"/>
      <c r="S624" s="267"/>
      <c r="T624" s="268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9" t="s">
        <v>137</v>
      </c>
      <c r="AU624" s="269" t="s">
        <v>86</v>
      </c>
      <c r="AV624" s="15" t="s">
        <v>142</v>
      </c>
      <c r="AW624" s="15" t="s">
        <v>32</v>
      </c>
      <c r="AX624" s="15" t="s">
        <v>84</v>
      </c>
      <c r="AY624" s="269" t="s">
        <v>128</v>
      </c>
    </row>
    <row r="625" s="2" customFormat="1" ht="24.15" customHeight="1">
      <c r="A625" s="39"/>
      <c r="B625" s="40"/>
      <c r="C625" s="220" t="s">
        <v>998</v>
      </c>
      <c r="D625" s="220" t="s">
        <v>131</v>
      </c>
      <c r="E625" s="221" t="s">
        <v>999</v>
      </c>
      <c r="F625" s="222" t="s">
        <v>1000</v>
      </c>
      <c r="G625" s="223" t="s">
        <v>289</v>
      </c>
      <c r="H625" s="224">
        <v>5183.098</v>
      </c>
      <c r="I625" s="225"/>
      <c r="J625" s="226">
        <f>ROUND(I625*H625,2)</f>
        <v>0</v>
      </c>
      <c r="K625" s="227"/>
      <c r="L625" s="45"/>
      <c r="M625" s="228" t="s">
        <v>1</v>
      </c>
      <c r="N625" s="229" t="s">
        <v>41</v>
      </c>
      <c r="O625" s="92"/>
      <c r="P625" s="230">
        <f>O625*H625</f>
        <v>0</v>
      </c>
      <c r="Q625" s="230">
        <v>0</v>
      </c>
      <c r="R625" s="230">
        <f>Q625*H625</f>
        <v>0</v>
      </c>
      <c r="S625" s="230">
        <v>0</v>
      </c>
      <c r="T625" s="231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2" t="s">
        <v>142</v>
      </c>
      <c r="AT625" s="232" t="s">
        <v>131</v>
      </c>
      <c r="AU625" s="232" t="s">
        <v>86</v>
      </c>
      <c r="AY625" s="18" t="s">
        <v>128</v>
      </c>
      <c r="BE625" s="233">
        <f>IF(N625="základní",J625,0)</f>
        <v>0</v>
      </c>
      <c r="BF625" s="233">
        <f>IF(N625="snížená",J625,0)</f>
        <v>0</v>
      </c>
      <c r="BG625" s="233">
        <f>IF(N625="zákl. přenesená",J625,0)</f>
        <v>0</v>
      </c>
      <c r="BH625" s="233">
        <f>IF(N625="sníž. přenesená",J625,0)</f>
        <v>0</v>
      </c>
      <c r="BI625" s="233">
        <f>IF(N625="nulová",J625,0)</f>
        <v>0</v>
      </c>
      <c r="BJ625" s="18" t="s">
        <v>84</v>
      </c>
      <c r="BK625" s="233">
        <f>ROUND(I625*H625,2)</f>
        <v>0</v>
      </c>
      <c r="BL625" s="18" t="s">
        <v>142</v>
      </c>
      <c r="BM625" s="232" t="s">
        <v>1001</v>
      </c>
    </row>
    <row r="626" s="14" customFormat="1">
      <c r="A626" s="14"/>
      <c r="B626" s="245"/>
      <c r="C626" s="246"/>
      <c r="D626" s="236" t="s">
        <v>137</v>
      </c>
      <c r="E626" s="247" t="s">
        <v>1</v>
      </c>
      <c r="F626" s="248" t="s">
        <v>1002</v>
      </c>
      <c r="G626" s="246"/>
      <c r="H626" s="249">
        <v>5183.098</v>
      </c>
      <c r="I626" s="250"/>
      <c r="J626" s="246"/>
      <c r="K626" s="246"/>
      <c r="L626" s="251"/>
      <c r="M626" s="252"/>
      <c r="N626" s="253"/>
      <c r="O626" s="253"/>
      <c r="P626" s="253"/>
      <c r="Q626" s="253"/>
      <c r="R626" s="253"/>
      <c r="S626" s="253"/>
      <c r="T626" s="25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5" t="s">
        <v>137</v>
      </c>
      <c r="AU626" s="255" t="s">
        <v>86</v>
      </c>
      <c r="AV626" s="14" t="s">
        <v>86</v>
      </c>
      <c r="AW626" s="14" t="s">
        <v>32</v>
      </c>
      <c r="AX626" s="14" t="s">
        <v>84</v>
      </c>
      <c r="AY626" s="255" t="s">
        <v>128</v>
      </c>
    </row>
    <row r="627" s="2" customFormat="1" ht="37.8" customHeight="1">
      <c r="A627" s="39"/>
      <c r="B627" s="40"/>
      <c r="C627" s="220" t="s">
        <v>1003</v>
      </c>
      <c r="D627" s="220" t="s">
        <v>131</v>
      </c>
      <c r="E627" s="221" t="s">
        <v>1004</v>
      </c>
      <c r="F627" s="222" t="s">
        <v>1005</v>
      </c>
      <c r="G627" s="223" t="s">
        <v>289</v>
      </c>
      <c r="H627" s="224">
        <v>225.87200000000001</v>
      </c>
      <c r="I627" s="225"/>
      <c r="J627" s="226">
        <f>ROUND(I627*H627,2)</f>
        <v>0</v>
      </c>
      <c r="K627" s="227"/>
      <c r="L627" s="45"/>
      <c r="M627" s="228" t="s">
        <v>1</v>
      </c>
      <c r="N627" s="229" t="s">
        <v>41</v>
      </c>
      <c r="O627" s="92"/>
      <c r="P627" s="230">
        <f>O627*H627</f>
        <v>0</v>
      </c>
      <c r="Q627" s="230">
        <v>0</v>
      </c>
      <c r="R627" s="230">
        <f>Q627*H627</f>
        <v>0</v>
      </c>
      <c r="S627" s="230">
        <v>0</v>
      </c>
      <c r="T627" s="231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2" t="s">
        <v>142</v>
      </c>
      <c r="AT627" s="232" t="s">
        <v>131</v>
      </c>
      <c r="AU627" s="232" t="s">
        <v>86</v>
      </c>
      <c r="AY627" s="18" t="s">
        <v>128</v>
      </c>
      <c r="BE627" s="233">
        <f>IF(N627="základní",J627,0)</f>
        <v>0</v>
      </c>
      <c r="BF627" s="233">
        <f>IF(N627="snížená",J627,0)</f>
        <v>0</v>
      </c>
      <c r="BG627" s="233">
        <f>IF(N627="zákl. přenesená",J627,0)</f>
        <v>0</v>
      </c>
      <c r="BH627" s="233">
        <f>IF(N627="sníž. přenesená",J627,0)</f>
        <v>0</v>
      </c>
      <c r="BI627" s="233">
        <f>IF(N627="nulová",J627,0)</f>
        <v>0</v>
      </c>
      <c r="BJ627" s="18" t="s">
        <v>84</v>
      </c>
      <c r="BK627" s="233">
        <f>ROUND(I627*H627,2)</f>
        <v>0</v>
      </c>
      <c r="BL627" s="18" t="s">
        <v>142</v>
      </c>
      <c r="BM627" s="232" t="s">
        <v>1006</v>
      </c>
    </row>
    <row r="628" s="14" customFormat="1">
      <c r="A628" s="14"/>
      <c r="B628" s="245"/>
      <c r="C628" s="246"/>
      <c r="D628" s="236" t="s">
        <v>137</v>
      </c>
      <c r="E628" s="247" t="s">
        <v>1</v>
      </c>
      <c r="F628" s="248" t="s">
        <v>987</v>
      </c>
      <c r="G628" s="246"/>
      <c r="H628" s="249">
        <v>154.37200000000001</v>
      </c>
      <c r="I628" s="250"/>
      <c r="J628" s="246"/>
      <c r="K628" s="246"/>
      <c r="L628" s="251"/>
      <c r="M628" s="252"/>
      <c r="N628" s="253"/>
      <c r="O628" s="253"/>
      <c r="P628" s="253"/>
      <c r="Q628" s="253"/>
      <c r="R628" s="253"/>
      <c r="S628" s="253"/>
      <c r="T628" s="25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5" t="s">
        <v>137</v>
      </c>
      <c r="AU628" s="255" t="s">
        <v>86</v>
      </c>
      <c r="AV628" s="14" t="s">
        <v>86</v>
      </c>
      <c r="AW628" s="14" t="s">
        <v>32</v>
      </c>
      <c r="AX628" s="14" t="s">
        <v>76</v>
      </c>
      <c r="AY628" s="255" t="s">
        <v>128</v>
      </c>
    </row>
    <row r="629" s="14" customFormat="1">
      <c r="A629" s="14"/>
      <c r="B629" s="245"/>
      <c r="C629" s="246"/>
      <c r="D629" s="236" t="s">
        <v>137</v>
      </c>
      <c r="E629" s="247" t="s">
        <v>1</v>
      </c>
      <c r="F629" s="248" t="s">
        <v>988</v>
      </c>
      <c r="G629" s="246"/>
      <c r="H629" s="249">
        <v>71.5</v>
      </c>
      <c r="I629" s="250"/>
      <c r="J629" s="246"/>
      <c r="K629" s="246"/>
      <c r="L629" s="251"/>
      <c r="M629" s="252"/>
      <c r="N629" s="253"/>
      <c r="O629" s="253"/>
      <c r="P629" s="253"/>
      <c r="Q629" s="253"/>
      <c r="R629" s="253"/>
      <c r="S629" s="253"/>
      <c r="T629" s="25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5" t="s">
        <v>137</v>
      </c>
      <c r="AU629" s="255" t="s">
        <v>86</v>
      </c>
      <c r="AV629" s="14" t="s">
        <v>86</v>
      </c>
      <c r="AW629" s="14" t="s">
        <v>32</v>
      </c>
      <c r="AX629" s="14" t="s">
        <v>76</v>
      </c>
      <c r="AY629" s="255" t="s">
        <v>128</v>
      </c>
    </row>
    <row r="630" s="15" customFormat="1">
      <c r="A630" s="15"/>
      <c r="B630" s="259"/>
      <c r="C630" s="260"/>
      <c r="D630" s="236" t="s">
        <v>137</v>
      </c>
      <c r="E630" s="261" t="s">
        <v>1</v>
      </c>
      <c r="F630" s="262" t="s">
        <v>263</v>
      </c>
      <c r="G630" s="260"/>
      <c r="H630" s="263">
        <v>225.87200000000001</v>
      </c>
      <c r="I630" s="264"/>
      <c r="J630" s="260"/>
      <c r="K630" s="260"/>
      <c r="L630" s="265"/>
      <c r="M630" s="266"/>
      <c r="N630" s="267"/>
      <c r="O630" s="267"/>
      <c r="P630" s="267"/>
      <c r="Q630" s="267"/>
      <c r="R630" s="267"/>
      <c r="S630" s="267"/>
      <c r="T630" s="268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69" t="s">
        <v>137</v>
      </c>
      <c r="AU630" s="269" t="s">
        <v>86</v>
      </c>
      <c r="AV630" s="15" t="s">
        <v>142</v>
      </c>
      <c r="AW630" s="15" t="s">
        <v>32</v>
      </c>
      <c r="AX630" s="15" t="s">
        <v>84</v>
      </c>
      <c r="AY630" s="269" t="s">
        <v>128</v>
      </c>
    </row>
    <row r="631" s="2" customFormat="1" ht="37.8" customHeight="1">
      <c r="A631" s="39"/>
      <c r="B631" s="40"/>
      <c r="C631" s="220" t="s">
        <v>1007</v>
      </c>
      <c r="D631" s="220" t="s">
        <v>131</v>
      </c>
      <c r="E631" s="221" t="s">
        <v>1008</v>
      </c>
      <c r="F631" s="222" t="s">
        <v>1009</v>
      </c>
      <c r="G631" s="223" t="s">
        <v>289</v>
      </c>
      <c r="H631" s="224">
        <v>88.296000000000006</v>
      </c>
      <c r="I631" s="225"/>
      <c r="J631" s="226">
        <f>ROUND(I631*H631,2)</f>
        <v>0</v>
      </c>
      <c r="K631" s="227"/>
      <c r="L631" s="45"/>
      <c r="M631" s="228" t="s">
        <v>1</v>
      </c>
      <c r="N631" s="229" t="s">
        <v>41</v>
      </c>
      <c r="O631" s="92"/>
      <c r="P631" s="230">
        <f>O631*H631</f>
        <v>0</v>
      </c>
      <c r="Q631" s="230">
        <v>0</v>
      </c>
      <c r="R631" s="230">
        <f>Q631*H631</f>
        <v>0</v>
      </c>
      <c r="S631" s="230">
        <v>0</v>
      </c>
      <c r="T631" s="231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2" t="s">
        <v>142</v>
      </c>
      <c r="AT631" s="232" t="s">
        <v>131</v>
      </c>
      <c r="AU631" s="232" t="s">
        <v>86</v>
      </c>
      <c r="AY631" s="18" t="s">
        <v>128</v>
      </c>
      <c r="BE631" s="233">
        <f>IF(N631="základní",J631,0)</f>
        <v>0</v>
      </c>
      <c r="BF631" s="233">
        <f>IF(N631="snížená",J631,0)</f>
        <v>0</v>
      </c>
      <c r="BG631" s="233">
        <f>IF(N631="zákl. přenesená",J631,0)</f>
        <v>0</v>
      </c>
      <c r="BH631" s="233">
        <f>IF(N631="sníž. přenesená",J631,0)</f>
        <v>0</v>
      </c>
      <c r="BI631" s="233">
        <f>IF(N631="nulová",J631,0)</f>
        <v>0</v>
      </c>
      <c r="BJ631" s="18" t="s">
        <v>84</v>
      </c>
      <c r="BK631" s="233">
        <f>ROUND(I631*H631,2)</f>
        <v>0</v>
      </c>
      <c r="BL631" s="18" t="s">
        <v>142</v>
      </c>
      <c r="BM631" s="232" t="s">
        <v>1010</v>
      </c>
    </row>
    <row r="632" s="14" customFormat="1">
      <c r="A632" s="14"/>
      <c r="B632" s="245"/>
      <c r="C632" s="246"/>
      <c r="D632" s="236" t="s">
        <v>137</v>
      </c>
      <c r="E632" s="247" t="s">
        <v>1</v>
      </c>
      <c r="F632" s="248" t="s">
        <v>990</v>
      </c>
      <c r="G632" s="246"/>
      <c r="H632" s="249">
        <v>88.296000000000006</v>
      </c>
      <c r="I632" s="250"/>
      <c r="J632" s="246"/>
      <c r="K632" s="246"/>
      <c r="L632" s="251"/>
      <c r="M632" s="252"/>
      <c r="N632" s="253"/>
      <c r="O632" s="253"/>
      <c r="P632" s="253"/>
      <c r="Q632" s="253"/>
      <c r="R632" s="253"/>
      <c r="S632" s="253"/>
      <c r="T632" s="25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5" t="s">
        <v>137</v>
      </c>
      <c r="AU632" s="255" t="s">
        <v>86</v>
      </c>
      <c r="AV632" s="14" t="s">
        <v>86</v>
      </c>
      <c r="AW632" s="14" t="s">
        <v>32</v>
      </c>
      <c r="AX632" s="14" t="s">
        <v>84</v>
      </c>
      <c r="AY632" s="255" t="s">
        <v>128</v>
      </c>
    </row>
    <row r="633" s="2" customFormat="1" ht="44.25" customHeight="1">
      <c r="A633" s="39"/>
      <c r="B633" s="40"/>
      <c r="C633" s="220" t="s">
        <v>1011</v>
      </c>
      <c r="D633" s="220" t="s">
        <v>131</v>
      </c>
      <c r="E633" s="221" t="s">
        <v>1012</v>
      </c>
      <c r="F633" s="222" t="s">
        <v>1013</v>
      </c>
      <c r="G633" s="223" t="s">
        <v>289</v>
      </c>
      <c r="H633" s="224">
        <v>342.40699999999998</v>
      </c>
      <c r="I633" s="225"/>
      <c r="J633" s="226">
        <f>ROUND(I633*H633,2)</f>
        <v>0</v>
      </c>
      <c r="K633" s="227"/>
      <c r="L633" s="45"/>
      <c r="M633" s="228" t="s">
        <v>1</v>
      </c>
      <c r="N633" s="229" t="s">
        <v>41</v>
      </c>
      <c r="O633" s="92"/>
      <c r="P633" s="230">
        <f>O633*H633</f>
        <v>0</v>
      </c>
      <c r="Q633" s="230">
        <v>0</v>
      </c>
      <c r="R633" s="230">
        <f>Q633*H633</f>
        <v>0</v>
      </c>
      <c r="S633" s="230">
        <v>0</v>
      </c>
      <c r="T633" s="231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2" t="s">
        <v>142</v>
      </c>
      <c r="AT633" s="232" t="s">
        <v>131</v>
      </c>
      <c r="AU633" s="232" t="s">
        <v>86</v>
      </c>
      <c r="AY633" s="18" t="s">
        <v>128</v>
      </c>
      <c r="BE633" s="233">
        <f>IF(N633="základní",J633,0)</f>
        <v>0</v>
      </c>
      <c r="BF633" s="233">
        <f>IF(N633="snížená",J633,0)</f>
        <v>0</v>
      </c>
      <c r="BG633" s="233">
        <f>IF(N633="zákl. přenesená",J633,0)</f>
        <v>0</v>
      </c>
      <c r="BH633" s="233">
        <f>IF(N633="sníž. přenesená",J633,0)</f>
        <v>0</v>
      </c>
      <c r="BI633" s="233">
        <f>IF(N633="nulová",J633,0)</f>
        <v>0</v>
      </c>
      <c r="BJ633" s="18" t="s">
        <v>84</v>
      </c>
      <c r="BK633" s="233">
        <f>ROUND(I633*H633,2)</f>
        <v>0</v>
      </c>
      <c r="BL633" s="18" t="s">
        <v>142</v>
      </c>
      <c r="BM633" s="232" t="s">
        <v>1014</v>
      </c>
    </row>
    <row r="634" s="14" customFormat="1">
      <c r="A634" s="14"/>
      <c r="B634" s="245"/>
      <c r="C634" s="246"/>
      <c r="D634" s="236" t="s">
        <v>137</v>
      </c>
      <c r="E634" s="247" t="s">
        <v>1</v>
      </c>
      <c r="F634" s="248" t="s">
        <v>1015</v>
      </c>
      <c r="G634" s="246"/>
      <c r="H634" s="249">
        <v>342.40699999999998</v>
      </c>
      <c r="I634" s="250"/>
      <c r="J634" s="246"/>
      <c r="K634" s="246"/>
      <c r="L634" s="251"/>
      <c r="M634" s="252"/>
      <c r="N634" s="253"/>
      <c r="O634" s="253"/>
      <c r="P634" s="253"/>
      <c r="Q634" s="253"/>
      <c r="R634" s="253"/>
      <c r="S634" s="253"/>
      <c r="T634" s="25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5" t="s">
        <v>137</v>
      </c>
      <c r="AU634" s="255" t="s">
        <v>86</v>
      </c>
      <c r="AV634" s="14" t="s">
        <v>86</v>
      </c>
      <c r="AW634" s="14" t="s">
        <v>32</v>
      </c>
      <c r="AX634" s="14" t="s">
        <v>84</v>
      </c>
      <c r="AY634" s="255" t="s">
        <v>128</v>
      </c>
    </row>
    <row r="635" s="2" customFormat="1" ht="44.25" customHeight="1">
      <c r="A635" s="39"/>
      <c r="B635" s="40"/>
      <c r="C635" s="220" t="s">
        <v>1016</v>
      </c>
      <c r="D635" s="220" t="s">
        <v>131</v>
      </c>
      <c r="E635" s="221" t="s">
        <v>1017</v>
      </c>
      <c r="F635" s="222" t="s">
        <v>1018</v>
      </c>
      <c r="G635" s="223" t="s">
        <v>289</v>
      </c>
      <c r="H635" s="224">
        <v>16.920000000000002</v>
      </c>
      <c r="I635" s="225"/>
      <c r="J635" s="226">
        <f>ROUND(I635*H635,2)</f>
        <v>0</v>
      </c>
      <c r="K635" s="227"/>
      <c r="L635" s="45"/>
      <c r="M635" s="228" t="s">
        <v>1</v>
      </c>
      <c r="N635" s="229" t="s">
        <v>41</v>
      </c>
      <c r="O635" s="92"/>
      <c r="P635" s="230">
        <f>O635*H635</f>
        <v>0</v>
      </c>
      <c r="Q635" s="230">
        <v>0</v>
      </c>
      <c r="R635" s="230">
        <f>Q635*H635</f>
        <v>0</v>
      </c>
      <c r="S635" s="230">
        <v>0</v>
      </c>
      <c r="T635" s="231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2" t="s">
        <v>142</v>
      </c>
      <c r="AT635" s="232" t="s">
        <v>131</v>
      </c>
      <c r="AU635" s="232" t="s">
        <v>86</v>
      </c>
      <c r="AY635" s="18" t="s">
        <v>128</v>
      </c>
      <c r="BE635" s="233">
        <f>IF(N635="základní",J635,0)</f>
        <v>0</v>
      </c>
      <c r="BF635" s="233">
        <f>IF(N635="snížená",J635,0)</f>
        <v>0</v>
      </c>
      <c r="BG635" s="233">
        <f>IF(N635="zákl. přenesená",J635,0)</f>
        <v>0</v>
      </c>
      <c r="BH635" s="233">
        <f>IF(N635="sníž. přenesená",J635,0)</f>
        <v>0</v>
      </c>
      <c r="BI635" s="233">
        <f>IF(N635="nulová",J635,0)</f>
        <v>0</v>
      </c>
      <c r="BJ635" s="18" t="s">
        <v>84</v>
      </c>
      <c r="BK635" s="233">
        <f>ROUND(I635*H635,2)</f>
        <v>0</v>
      </c>
      <c r="BL635" s="18" t="s">
        <v>142</v>
      </c>
      <c r="BM635" s="232" t="s">
        <v>1019</v>
      </c>
    </row>
    <row r="636" s="14" customFormat="1">
      <c r="A636" s="14"/>
      <c r="B636" s="245"/>
      <c r="C636" s="246"/>
      <c r="D636" s="236" t="s">
        <v>137</v>
      </c>
      <c r="E636" s="247" t="s">
        <v>1</v>
      </c>
      <c r="F636" s="248" t="s">
        <v>997</v>
      </c>
      <c r="G636" s="246"/>
      <c r="H636" s="249">
        <v>16.920000000000002</v>
      </c>
      <c r="I636" s="250"/>
      <c r="J636" s="246"/>
      <c r="K636" s="246"/>
      <c r="L636" s="251"/>
      <c r="M636" s="252"/>
      <c r="N636" s="253"/>
      <c r="O636" s="253"/>
      <c r="P636" s="253"/>
      <c r="Q636" s="253"/>
      <c r="R636" s="253"/>
      <c r="S636" s="253"/>
      <c r="T636" s="25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5" t="s">
        <v>137</v>
      </c>
      <c r="AU636" s="255" t="s">
        <v>86</v>
      </c>
      <c r="AV636" s="14" t="s">
        <v>86</v>
      </c>
      <c r="AW636" s="14" t="s">
        <v>32</v>
      </c>
      <c r="AX636" s="14" t="s">
        <v>84</v>
      </c>
      <c r="AY636" s="255" t="s">
        <v>128</v>
      </c>
    </row>
    <row r="637" s="12" customFormat="1" ht="22.8" customHeight="1">
      <c r="A637" s="12"/>
      <c r="B637" s="204"/>
      <c r="C637" s="205"/>
      <c r="D637" s="206" t="s">
        <v>75</v>
      </c>
      <c r="E637" s="218" t="s">
        <v>1020</v>
      </c>
      <c r="F637" s="218" t="s">
        <v>1021</v>
      </c>
      <c r="G637" s="205"/>
      <c r="H637" s="205"/>
      <c r="I637" s="208"/>
      <c r="J637" s="219">
        <f>BK637</f>
        <v>0</v>
      </c>
      <c r="K637" s="205"/>
      <c r="L637" s="210"/>
      <c r="M637" s="211"/>
      <c r="N637" s="212"/>
      <c r="O637" s="212"/>
      <c r="P637" s="213">
        <f>SUM(P638:P639)</f>
        <v>0</v>
      </c>
      <c r="Q637" s="212"/>
      <c r="R637" s="213">
        <f>SUM(R638:R639)</f>
        <v>0</v>
      </c>
      <c r="S637" s="212"/>
      <c r="T637" s="214">
        <f>SUM(T638:T639)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15" t="s">
        <v>84</v>
      </c>
      <c r="AT637" s="216" t="s">
        <v>75</v>
      </c>
      <c r="AU637" s="216" t="s">
        <v>84</v>
      </c>
      <c r="AY637" s="215" t="s">
        <v>128</v>
      </c>
      <c r="BK637" s="217">
        <f>SUM(BK638:BK639)</f>
        <v>0</v>
      </c>
    </row>
    <row r="638" s="2" customFormat="1" ht="24.15" customHeight="1">
      <c r="A638" s="39"/>
      <c r="B638" s="40"/>
      <c r="C638" s="220" t="s">
        <v>1022</v>
      </c>
      <c r="D638" s="220" t="s">
        <v>131</v>
      </c>
      <c r="E638" s="221" t="s">
        <v>1023</v>
      </c>
      <c r="F638" s="222" t="s">
        <v>1024</v>
      </c>
      <c r="G638" s="223" t="s">
        <v>289</v>
      </c>
      <c r="H638" s="224">
        <v>1037.2909999999999</v>
      </c>
      <c r="I638" s="225"/>
      <c r="J638" s="226">
        <f>ROUND(I638*H638,2)</f>
        <v>0</v>
      </c>
      <c r="K638" s="227"/>
      <c r="L638" s="45"/>
      <c r="M638" s="228" t="s">
        <v>1</v>
      </c>
      <c r="N638" s="229" t="s">
        <v>41</v>
      </c>
      <c r="O638" s="92"/>
      <c r="P638" s="230">
        <f>O638*H638</f>
        <v>0</v>
      </c>
      <c r="Q638" s="230">
        <v>0</v>
      </c>
      <c r="R638" s="230">
        <f>Q638*H638</f>
        <v>0</v>
      </c>
      <c r="S638" s="230">
        <v>0</v>
      </c>
      <c r="T638" s="231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2" t="s">
        <v>142</v>
      </c>
      <c r="AT638" s="232" t="s">
        <v>131</v>
      </c>
      <c r="AU638" s="232" t="s">
        <v>86</v>
      </c>
      <c r="AY638" s="18" t="s">
        <v>128</v>
      </c>
      <c r="BE638" s="233">
        <f>IF(N638="základní",J638,0)</f>
        <v>0</v>
      </c>
      <c r="BF638" s="233">
        <f>IF(N638="snížená",J638,0)</f>
        <v>0</v>
      </c>
      <c r="BG638" s="233">
        <f>IF(N638="zákl. přenesená",J638,0)</f>
        <v>0</v>
      </c>
      <c r="BH638" s="233">
        <f>IF(N638="sníž. přenesená",J638,0)</f>
        <v>0</v>
      </c>
      <c r="BI638" s="233">
        <f>IF(N638="nulová",J638,0)</f>
        <v>0</v>
      </c>
      <c r="BJ638" s="18" t="s">
        <v>84</v>
      </c>
      <c r="BK638" s="233">
        <f>ROUND(I638*H638,2)</f>
        <v>0</v>
      </c>
      <c r="BL638" s="18" t="s">
        <v>142</v>
      </c>
      <c r="BM638" s="232" t="s">
        <v>1025</v>
      </c>
    </row>
    <row r="639" s="2" customFormat="1" ht="33" customHeight="1">
      <c r="A639" s="39"/>
      <c r="B639" s="40"/>
      <c r="C639" s="220" t="s">
        <v>1026</v>
      </c>
      <c r="D639" s="220" t="s">
        <v>131</v>
      </c>
      <c r="E639" s="221" t="s">
        <v>1027</v>
      </c>
      <c r="F639" s="222" t="s">
        <v>1028</v>
      </c>
      <c r="G639" s="223" t="s">
        <v>289</v>
      </c>
      <c r="H639" s="224">
        <v>1037.2909999999999</v>
      </c>
      <c r="I639" s="225"/>
      <c r="J639" s="226">
        <f>ROUND(I639*H639,2)</f>
        <v>0</v>
      </c>
      <c r="K639" s="227"/>
      <c r="L639" s="45"/>
      <c r="M639" s="292" t="s">
        <v>1</v>
      </c>
      <c r="N639" s="293" t="s">
        <v>41</v>
      </c>
      <c r="O639" s="294"/>
      <c r="P639" s="295">
        <f>O639*H639</f>
        <v>0</v>
      </c>
      <c r="Q639" s="295">
        <v>0</v>
      </c>
      <c r="R639" s="295">
        <f>Q639*H639</f>
        <v>0</v>
      </c>
      <c r="S639" s="295">
        <v>0</v>
      </c>
      <c r="T639" s="296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2" t="s">
        <v>142</v>
      </c>
      <c r="AT639" s="232" t="s">
        <v>131</v>
      </c>
      <c r="AU639" s="232" t="s">
        <v>86</v>
      </c>
      <c r="AY639" s="18" t="s">
        <v>128</v>
      </c>
      <c r="BE639" s="233">
        <f>IF(N639="základní",J639,0)</f>
        <v>0</v>
      </c>
      <c r="BF639" s="233">
        <f>IF(N639="snížená",J639,0)</f>
        <v>0</v>
      </c>
      <c r="BG639" s="233">
        <f>IF(N639="zákl. přenesená",J639,0)</f>
        <v>0</v>
      </c>
      <c r="BH639" s="233">
        <f>IF(N639="sníž. přenesená",J639,0)</f>
        <v>0</v>
      </c>
      <c r="BI639" s="233">
        <f>IF(N639="nulová",J639,0)</f>
        <v>0</v>
      </c>
      <c r="BJ639" s="18" t="s">
        <v>84</v>
      </c>
      <c r="BK639" s="233">
        <f>ROUND(I639*H639,2)</f>
        <v>0</v>
      </c>
      <c r="BL639" s="18" t="s">
        <v>142</v>
      </c>
      <c r="BM639" s="232" t="s">
        <v>1029</v>
      </c>
    </row>
    <row r="640" s="2" customFormat="1" ht="6.96" customHeight="1">
      <c r="A640" s="39"/>
      <c r="B640" s="67"/>
      <c r="C640" s="68"/>
      <c r="D640" s="68"/>
      <c r="E640" s="68"/>
      <c r="F640" s="68"/>
      <c r="G640" s="68"/>
      <c r="H640" s="68"/>
      <c r="I640" s="68"/>
      <c r="J640" s="68"/>
      <c r="K640" s="68"/>
      <c r="L640" s="45"/>
      <c r="M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</row>
  </sheetData>
  <sheetProtection sheet="1" autoFilter="0" formatColumns="0" formatRows="0" objects="1" scenarios="1" spinCount="100000" saltValue="Q14hUzWRm86lpotSqaX0yJM/No5ud5z46sAfyMCSiUZgL4gr5pRefrcNcDwWddI8l6GyaQNoN2caxd4RqRmnkA==" hashValue="yozpSg1G7Hkc9ch9Fi7xO6JBc9a28MMZ+BGbLyg1EMnAQDAIuENbfhL1/rm7wh7K7I5UUaqYFaFc70USNRCdzA==" algorithmName="SHA-512" password="CC35"/>
  <autoFilter ref="C127:K63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Otrokovice - regenerace panelového sídliště Trávníky - 3.stapa - komunikave, chodníky, parkovací stání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ROUND((SUM(BE128:BE348)),  2)</f>
        <v>0</v>
      </c>
      <c r="G33" s="39"/>
      <c r="H33" s="39"/>
      <c r="I33" s="156">
        <v>0.20999999999999999</v>
      </c>
      <c r="J33" s="155">
        <f>ROUND(((SUM(BE128:BE348))*I33),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ROUND((SUM(BF128:BF348)),  2)</f>
        <v>0</v>
      </c>
      <c r="G34" s="39"/>
      <c r="H34" s="39"/>
      <c r="I34" s="156">
        <v>0.12</v>
      </c>
      <c r="J34" s="155">
        <f>ROUND(((SUM(BF128:BF348))*I34),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ROUND((SUM(BG128:BG348)),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ROUND((SUM(BH128:BH348)),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ROUND((SUM(BI128:BI348)),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Otrokovice - regenerace panelového sídliště Trávníky - 3.stapa - komunikave, chodníky, parkovací stání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401 - Veřejné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Otrokovice, m.č. Trávníky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236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237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245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1031</v>
      </c>
      <c r="E100" s="183"/>
      <c r="F100" s="183"/>
      <c r="G100" s="183"/>
      <c r="H100" s="183"/>
      <c r="I100" s="183"/>
      <c r="J100" s="184">
        <f>J141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1032</v>
      </c>
      <c r="E101" s="189"/>
      <c r="F101" s="189"/>
      <c r="G101" s="189"/>
      <c r="H101" s="189"/>
      <c r="I101" s="189"/>
      <c r="J101" s="190">
        <f>J142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1033</v>
      </c>
      <c r="E102" s="183"/>
      <c r="F102" s="183"/>
      <c r="G102" s="183"/>
      <c r="H102" s="183"/>
      <c r="I102" s="183"/>
      <c r="J102" s="184">
        <f>J168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1034</v>
      </c>
      <c r="E103" s="189"/>
      <c r="F103" s="189"/>
      <c r="G103" s="189"/>
      <c r="H103" s="189"/>
      <c r="I103" s="189"/>
      <c r="J103" s="190">
        <f>J169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1035</v>
      </c>
      <c r="E104" s="189"/>
      <c r="F104" s="189"/>
      <c r="G104" s="189"/>
      <c r="H104" s="189"/>
      <c r="I104" s="189"/>
      <c r="J104" s="190">
        <f>J229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107</v>
      </c>
      <c r="E105" s="183"/>
      <c r="F105" s="183"/>
      <c r="G105" s="183"/>
      <c r="H105" s="183"/>
      <c r="I105" s="183"/>
      <c r="J105" s="184">
        <f>J337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1036</v>
      </c>
      <c r="E106" s="189"/>
      <c r="F106" s="189"/>
      <c r="G106" s="189"/>
      <c r="H106" s="189"/>
      <c r="I106" s="189"/>
      <c r="J106" s="190">
        <f>J338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110</v>
      </c>
      <c r="E107" s="189"/>
      <c r="F107" s="189"/>
      <c r="G107" s="189"/>
      <c r="H107" s="189"/>
      <c r="I107" s="189"/>
      <c r="J107" s="190">
        <f>J342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111</v>
      </c>
      <c r="E108" s="189"/>
      <c r="F108" s="189"/>
      <c r="G108" s="189"/>
      <c r="H108" s="189"/>
      <c r="I108" s="189"/>
      <c r="J108" s="190">
        <f>J346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75" t="str">
        <f>E7</f>
        <v>Otrokovice - regenerace panelového sídliště Trávníky - 3.stapa - komunikave, chodníky, parkovací stání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 401 - Veřejné osvětlení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Otrokovice, m.č. Trávníky</v>
      </c>
      <c r="G122" s="41"/>
      <c r="H122" s="41"/>
      <c r="I122" s="33" t="s">
        <v>22</v>
      </c>
      <c r="J122" s="80" t="str">
        <f>IF(J12="","",J12)</f>
        <v>26. 1. 2026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Město Otrokovice</v>
      </c>
      <c r="G124" s="41"/>
      <c r="H124" s="41"/>
      <c r="I124" s="33" t="s">
        <v>30</v>
      </c>
      <c r="J124" s="37" t="str">
        <f>E21</f>
        <v>M.Sedlářová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33</v>
      </c>
      <c r="J125" s="37" t="str">
        <f>E24</f>
        <v>Ing.L.Alster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113</v>
      </c>
      <c r="D127" s="195" t="s">
        <v>61</v>
      </c>
      <c r="E127" s="195" t="s">
        <v>57</v>
      </c>
      <c r="F127" s="195" t="s">
        <v>58</v>
      </c>
      <c r="G127" s="195" t="s">
        <v>114</v>
      </c>
      <c r="H127" s="195" t="s">
        <v>115</v>
      </c>
      <c r="I127" s="195" t="s">
        <v>116</v>
      </c>
      <c r="J127" s="196" t="s">
        <v>104</v>
      </c>
      <c r="K127" s="197" t="s">
        <v>117</v>
      </c>
      <c r="L127" s="198"/>
      <c r="M127" s="101" t="s">
        <v>1</v>
      </c>
      <c r="N127" s="102" t="s">
        <v>40</v>
      </c>
      <c r="O127" s="102" t="s">
        <v>118</v>
      </c>
      <c r="P127" s="102" t="s">
        <v>119</v>
      </c>
      <c r="Q127" s="102" t="s">
        <v>120</v>
      </c>
      <c r="R127" s="102" t="s">
        <v>121</v>
      </c>
      <c r="S127" s="102" t="s">
        <v>122</v>
      </c>
      <c r="T127" s="103" t="s">
        <v>123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124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P129+P141+P168+P337</f>
        <v>0</v>
      </c>
      <c r="Q128" s="105"/>
      <c r="R128" s="201">
        <f>R129+R141+R168+R337</f>
        <v>161.74654591000004</v>
      </c>
      <c r="S128" s="105"/>
      <c r="T128" s="202">
        <f>T129+T141+T168+T337</f>
        <v>10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106</v>
      </c>
      <c r="BK128" s="203">
        <f>BK129+BK141+BK168+BK337</f>
        <v>0</v>
      </c>
    </row>
    <row r="129" s="12" customFormat="1" ht="25.92" customHeight="1">
      <c r="A129" s="12"/>
      <c r="B129" s="204"/>
      <c r="C129" s="205"/>
      <c r="D129" s="206" t="s">
        <v>75</v>
      </c>
      <c r="E129" s="207" t="s">
        <v>248</v>
      </c>
      <c r="F129" s="207" t="s">
        <v>249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P130+P137</f>
        <v>0</v>
      </c>
      <c r="Q129" s="212"/>
      <c r="R129" s="213">
        <f>R130+R137</f>
        <v>10.35</v>
      </c>
      <c r="S129" s="212"/>
      <c r="T129" s="214">
        <f>T130+T137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84</v>
      </c>
      <c r="AT129" s="216" t="s">
        <v>75</v>
      </c>
      <c r="AU129" s="216" t="s">
        <v>76</v>
      </c>
      <c r="AY129" s="215" t="s">
        <v>128</v>
      </c>
      <c r="BK129" s="217">
        <f>BK130+BK137</f>
        <v>0</v>
      </c>
    </row>
    <row r="130" s="12" customFormat="1" ht="22.8" customHeight="1">
      <c r="A130" s="12"/>
      <c r="B130" s="204"/>
      <c r="C130" s="205"/>
      <c r="D130" s="206" t="s">
        <v>75</v>
      </c>
      <c r="E130" s="218" t="s">
        <v>84</v>
      </c>
      <c r="F130" s="218" t="s">
        <v>250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SUM(P131:P136)</f>
        <v>0</v>
      </c>
      <c r="Q130" s="212"/>
      <c r="R130" s="213">
        <f>SUM(R131:R136)</f>
        <v>10.35</v>
      </c>
      <c r="S130" s="212"/>
      <c r="T130" s="214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84</v>
      </c>
      <c r="AY130" s="215" t="s">
        <v>128</v>
      </c>
      <c r="BK130" s="217">
        <f>SUM(BK131:BK136)</f>
        <v>0</v>
      </c>
    </row>
    <row r="131" s="2" customFormat="1" ht="24.15" customHeight="1">
      <c r="A131" s="39"/>
      <c r="B131" s="40"/>
      <c r="C131" s="220" t="s">
        <v>84</v>
      </c>
      <c r="D131" s="220" t="s">
        <v>131</v>
      </c>
      <c r="E131" s="221" t="s">
        <v>308</v>
      </c>
      <c r="F131" s="222" t="s">
        <v>309</v>
      </c>
      <c r="G131" s="223" t="s">
        <v>253</v>
      </c>
      <c r="H131" s="224">
        <v>5.1749999999999998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142</v>
      </c>
      <c r="AT131" s="232" t="s">
        <v>131</v>
      </c>
      <c r="AU131" s="232" t="s">
        <v>86</v>
      </c>
      <c r="AY131" s="18" t="s">
        <v>128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84</v>
      </c>
      <c r="BK131" s="233">
        <f>ROUND(I131*H131,2)</f>
        <v>0</v>
      </c>
      <c r="BL131" s="18" t="s">
        <v>142</v>
      </c>
      <c r="BM131" s="232" t="s">
        <v>1037</v>
      </c>
    </row>
    <row r="132" s="13" customFormat="1">
      <c r="A132" s="13"/>
      <c r="B132" s="234"/>
      <c r="C132" s="235"/>
      <c r="D132" s="236" t="s">
        <v>137</v>
      </c>
      <c r="E132" s="237" t="s">
        <v>1</v>
      </c>
      <c r="F132" s="238" t="s">
        <v>1038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137</v>
      </c>
      <c r="AU132" s="244" t="s">
        <v>86</v>
      </c>
      <c r="AV132" s="13" t="s">
        <v>84</v>
      </c>
      <c r="AW132" s="13" t="s">
        <v>32</v>
      </c>
      <c r="AX132" s="13" t="s">
        <v>76</v>
      </c>
      <c r="AY132" s="244" t="s">
        <v>128</v>
      </c>
    </row>
    <row r="133" s="14" customFormat="1">
      <c r="A133" s="14"/>
      <c r="B133" s="245"/>
      <c r="C133" s="246"/>
      <c r="D133" s="236" t="s">
        <v>137</v>
      </c>
      <c r="E133" s="247" t="s">
        <v>1</v>
      </c>
      <c r="F133" s="248" t="s">
        <v>1039</v>
      </c>
      <c r="G133" s="246"/>
      <c r="H133" s="249">
        <v>5.1749999999999998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137</v>
      </c>
      <c r="AU133" s="255" t="s">
        <v>86</v>
      </c>
      <c r="AV133" s="14" t="s">
        <v>86</v>
      </c>
      <c r="AW133" s="14" t="s">
        <v>32</v>
      </c>
      <c r="AX133" s="14" t="s">
        <v>84</v>
      </c>
      <c r="AY133" s="255" t="s">
        <v>128</v>
      </c>
    </row>
    <row r="134" s="2" customFormat="1" ht="16.5" customHeight="1">
      <c r="A134" s="39"/>
      <c r="B134" s="40"/>
      <c r="C134" s="270" t="s">
        <v>86</v>
      </c>
      <c r="D134" s="270" t="s">
        <v>302</v>
      </c>
      <c r="E134" s="271" t="s">
        <v>315</v>
      </c>
      <c r="F134" s="272" t="s">
        <v>316</v>
      </c>
      <c r="G134" s="273" t="s">
        <v>289</v>
      </c>
      <c r="H134" s="274">
        <v>10.35</v>
      </c>
      <c r="I134" s="275"/>
      <c r="J134" s="276">
        <f>ROUND(I134*H134,2)</f>
        <v>0</v>
      </c>
      <c r="K134" s="277"/>
      <c r="L134" s="278"/>
      <c r="M134" s="279" t="s">
        <v>1</v>
      </c>
      <c r="N134" s="280" t="s">
        <v>41</v>
      </c>
      <c r="O134" s="92"/>
      <c r="P134" s="230">
        <f>O134*H134</f>
        <v>0</v>
      </c>
      <c r="Q134" s="230">
        <v>1</v>
      </c>
      <c r="R134" s="230">
        <f>Q134*H134</f>
        <v>10.35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174</v>
      </c>
      <c r="AT134" s="232" t="s">
        <v>302</v>
      </c>
      <c r="AU134" s="232" t="s">
        <v>86</v>
      </c>
      <c r="AY134" s="18" t="s">
        <v>128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142</v>
      </c>
      <c r="BM134" s="232" t="s">
        <v>1040</v>
      </c>
    </row>
    <row r="135" s="14" customFormat="1">
      <c r="A135" s="14"/>
      <c r="B135" s="245"/>
      <c r="C135" s="246"/>
      <c r="D135" s="236" t="s">
        <v>137</v>
      </c>
      <c r="E135" s="247" t="s">
        <v>1</v>
      </c>
      <c r="F135" s="248" t="s">
        <v>1041</v>
      </c>
      <c r="G135" s="246"/>
      <c r="H135" s="249">
        <v>5.1749999999999998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137</v>
      </c>
      <c r="AU135" s="255" t="s">
        <v>86</v>
      </c>
      <c r="AV135" s="14" t="s">
        <v>86</v>
      </c>
      <c r="AW135" s="14" t="s">
        <v>32</v>
      </c>
      <c r="AX135" s="14" t="s">
        <v>84</v>
      </c>
      <c r="AY135" s="255" t="s">
        <v>128</v>
      </c>
    </row>
    <row r="136" s="14" customFormat="1">
      <c r="A136" s="14"/>
      <c r="B136" s="245"/>
      <c r="C136" s="246"/>
      <c r="D136" s="236" t="s">
        <v>137</v>
      </c>
      <c r="E136" s="246"/>
      <c r="F136" s="248" t="s">
        <v>1042</v>
      </c>
      <c r="G136" s="246"/>
      <c r="H136" s="249">
        <v>10.35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137</v>
      </c>
      <c r="AU136" s="255" t="s">
        <v>86</v>
      </c>
      <c r="AV136" s="14" t="s">
        <v>86</v>
      </c>
      <c r="AW136" s="14" t="s">
        <v>4</v>
      </c>
      <c r="AX136" s="14" t="s">
        <v>84</v>
      </c>
      <c r="AY136" s="255" t="s">
        <v>128</v>
      </c>
    </row>
    <row r="137" s="12" customFormat="1" ht="22.8" customHeight="1">
      <c r="A137" s="12"/>
      <c r="B137" s="204"/>
      <c r="C137" s="205"/>
      <c r="D137" s="206" t="s">
        <v>75</v>
      </c>
      <c r="E137" s="218" t="s">
        <v>179</v>
      </c>
      <c r="F137" s="218" t="s">
        <v>822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SUM(P138:P140)</f>
        <v>0</v>
      </c>
      <c r="Q137" s="212"/>
      <c r="R137" s="213">
        <f>SUM(R138:R140)</f>
        <v>0</v>
      </c>
      <c r="S137" s="212"/>
      <c r="T137" s="214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84</v>
      </c>
      <c r="AT137" s="216" t="s">
        <v>75</v>
      </c>
      <c r="AU137" s="216" t="s">
        <v>84</v>
      </c>
      <c r="AY137" s="215" t="s">
        <v>128</v>
      </c>
      <c r="BK137" s="217">
        <f>SUM(BK138:BK140)</f>
        <v>0</v>
      </c>
    </row>
    <row r="138" s="2" customFormat="1" ht="24.15" customHeight="1">
      <c r="A138" s="39"/>
      <c r="B138" s="40"/>
      <c r="C138" s="220" t="s">
        <v>144</v>
      </c>
      <c r="D138" s="220" t="s">
        <v>131</v>
      </c>
      <c r="E138" s="221" t="s">
        <v>1043</v>
      </c>
      <c r="F138" s="222" t="s">
        <v>1044</v>
      </c>
      <c r="G138" s="223" t="s">
        <v>151</v>
      </c>
      <c r="H138" s="224">
        <v>44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142</v>
      </c>
      <c r="AT138" s="232" t="s">
        <v>131</v>
      </c>
      <c r="AU138" s="232" t="s">
        <v>86</v>
      </c>
      <c r="AY138" s="18" t="s">
        <v>128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142</v>
      </c>
      <c r="BM138" s="232" t="s">
        <v>1045</v>
      </c>
    </row>
    <row r="139" s="13" customFormat="1">
      <c r="A139" s="13"/>
      <c r="B139" s="234"/>
      <c r="C139" s="235"/>
      <c r="D139" s="236" t="s">
        <v>137</v>
      </c>
      <c r="E139" s="237" t="s">
        <v>1</v>
      </c>
      <c r="F139" s="238" t="s">
        <v>1046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137</v>
      </c>
      <c r="AU139" s="244" t="s">
        <v>86</v>
      </c>
      <c r="AV139" s="13" t="s">
        <v>84</v>
      </c>
      <c r="AW139" s="13" t="s">
        <v>32</v>
      </c>
      <c r="AX139" s="13" t="s">
        <v>76</v>
      </c>
      <c r="AY139" s="244" t="s">
        <v>128</v>
      </c>
    </row>
    <row r="140" s="14" customFormat="1">
      <c r="A140" s="14"/>
      <c r="B140" s="245"/>
      <c r="C140" s="246"/>
      <c r="D140" s="236" t="s">
        <v>137</v>
      </c>
      <c r="E140" s="247" t="s">
        <v>1</v>
      </c>
      <c r="F140" s="248" t="s">
        <v>1047</v>
      </c>
      <c r="G140" s="246"/>
      <c r="H140" s="249">
        <v>44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137</v>
      </c>
      <c r="AU140" s="255" t="s">
        <v>86</v>
      </c>
      <c r="AV140" s="14" t="s">
        <v>86</v>
      </c>
      <c r="AW140" s="14" t="s">
        <v>32</v>
      </c>
      <c r="AX140" s="14" t="s">
        <v>84</v>
      </c>
      <c r="AY140" s="255" t="s">
        <v>128</v>
      </c>
    </row>
    <row r="141" s="12" customFormat="1" ht="25.92" customHeight="1">
      <c r="A141" s="12"/>
      <c r="B141" s="204"/>
      <c r="C141" s="205"/>
      <c r="D141" s="206" t="s">
        <v>75</v>
      </c>
      <c r="E141" s="207" t="s">
        <v>1048</v>
      </c>
      <c r="F141" s="207" t="s">
        <v>1049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P142</f>
        <v>0</v>
      </c>
      <c r="Q141" s="212"/>
      <c r="R141" s="213">
        <f>R142</f>
        <v>0.25419600000000003</v>
      </c>
      <c r="S141" s="212"/>
      <c r="T141" s="214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86</v>
      </c>
      <c r="AT141" s="216" t="s">
        <v>75</v>
      </c>
      <c r="AU141" s="216" t="s">
        <v>76</v>
      </c>
      <c r="AY141" s="215" t="s">
        <v>128</v>
      </c>
      <c r="BK141" s="217">
        <f>BK142</f>
        <v>0</v>
      </c>
    </row>
    <row r="142" s="12" customFormat="1" ht="22.8" customHeight="1">
      <c r="A142" s="12"/>
      <c r="B142" s="204"/>
      <c r="C142" s="205"/>
      <c r="D142" s="206" t="s">
        <v>75</v>
      </c>
      <c r="E142" s="218" t="s">
        <v>1050</v>
      </c>
      <c r="F142" s="218" t="s">
        <v>1051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SUM(P143:P167)</f>
        <v>0</v>
      </c>
      <c r="Q142" s="212"/>
      <c r="R142" s="213">
        <f>SUM(R143:R167)</f>
        <v>0.25419600000000003</v>
      </c>
      <c r="S142" s="212"/>
      <c r="T142" s="214">
        <f>SUM(T143:T167)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86</v>
      </c>
      <c r="AT142" s="216" t="s">
        <v>75</v>
      </c>
      <c r="AU142" s="216" t="s">
        <v>84</v>
      </c>
      <c r="AY142" s="215" t="s">
        <v>128</v>
      </c>
      <c r="BK142" s="217">
        <f>SUM(BK143:BK167)</f>
        <v>0</v>
      </c>
    </row>
    <row r="143" s="2" customFormat="1" ht="24.15" customHeight="1">
      <c r="A143" s="39"/>
      <c r="B143" s="40"/>
      <c r="C143" s="220" t="s">
        <v>142</v>
      </c>
      <c r="D143" s="220" t="s">
        <v>131</v>
      </c>
      <c r="E143" s="221" t="s">
        <v>1052</v>
      </c>
      <c r="F143" s="222" t="s">
        <v>1053</v>
      </c>
      <c r="G143" s="223" t="s">
        <v>430</v>
      </c>
      <c r="H143" s="224">
        <v>55.5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41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228</v>
      </c>
      <c r="AT143" s="232" t="s">
        <v>131</v>
      </c>
      <c r="AU143" s="232" t="s">
        <v>86</v>
      </c>
      <c r="AY143" s="18" t="s">
        <v>128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84</v>
      </c>
      <c r="BK143" s="233">
        <f>ROUND(I143*H143,2)</f>
        <v>0</v>
      </c>
      <c r="BL143" s="18" t="s">
        <v>228</v>
      </c>
      <c r="BM143" s="232" t="s">
        <v>1054</v>
      </c>
    </row>
    <row r="144" s="14" customFormat="1">
      <c r="A144" s="14"/>
      <c r="B144" s="245"/>
      <c r="C144" s="246"/>
      <c r="D144" s="236" t="s">
        <v>137</v>
      </c>
      <c r="E144" s="247" t="s">
        <v>1</v>
      </c>
      <c r="F144" s="248" t="s">
        <v>1055</v>
      </c>
      <c r="G144" s="246"/>
      <c r="H144" s="249">
        <v>55.5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137</v>
      </c>
      <c r="AU144" s="255" t="s">
        <v>86</v>
      </c>
      <c r="AV144" s="14" t="s">
        <v>86</v>
      </c>
      <c r="AW144" s="14" t="s">
        <v>32</v>
      </c>
      <c r="AX144" s="14" t="s">
        <v>84</v>
      </c>
      <c r="AY144" s="255" t="s">
        <v>128</v>
      </c>
    </row>
    <row r="145" s="2" customFormat="1" ht="24.15" customHeight="1">
      <c r="A145" s="39"/>
      <c r="B145" s="40"/>
      <c r="C145" s="270" t="s">
        <v>127</v>
      </c>
      <c r="D145" s="270" t="s">
        <v>302</v>
      </c>
      <c r="E145" s="271" t="s">
        <v>1056</v>
      </c>
      <c r="F145" s="272" t="s">
        <v>1057</v>
      </c>
      <c r="G145" s="273" t="s">
        <v>430</v>
      </c>
      <c r="H145" s="274">
        <v>63.825000000000003</v>
      </c>
      <c r="I145" s="275"/>
      <c r="J145" s="276">
        <f>ROUND(I145*H145,2)</f>
        <v>0</v>
      </c>
      <c r="K145" s="277"/>
      <c r="L145" s="278"/>
      <c r="M145" s="279" t="s">
        <v>1</v>
      </c>
      <c r="N145" s="280" t="s">
        <v>41</v>
      </c>
      <c r="O145" s="92"/>
      <c r="P145" s="230">
        <f>O145*H145</f>
        <v>0</v>
      </c>
      <c r="Q145" s="230">
        <v>0.00016000000000000001</v>
      </c>
      <c r="R145" s="230">
        <f>Q145*H145</f>
        <v>0.010212000000000001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444</v>
      </c>
      <c r="AT145" s="232" t="s">
        <v>302</v>
      </c>
      <c r="AU145" s="232" t="s">
        <v>86</v>
      </c>
      <c r="AY145" s="18" t="s">
        <v>128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84</v>
      </c>
      <c r="BK145" s="233">
        <f>ROUND(I145*H145,2)</f>
        <v>0</v>
      </c>
      <c r="BL145" s="18" t="s">
        <v>228</v>
      </c>
      <c r="BM145" s="232" t="s">
        <v>1058</v>
      </c>
    </row>
    <row r="146" s="14" customFormat="1">
      <c r="A146" s="14"/>
      <c r="B146" s="245"/>
      <c r="C146" s="246"/>
      <c r="D146" s="236" t="s">
        <v>137</v>
      </c>
      <c r="E146" s="247" t="s">
        <v>1</v>
      </c>
      <c r="F146" s="248" t="s">
        <v>1059</v>
      </c>
      <c r="G146" s="246"/>
      <c r="H146" s="249">
        <v>55.5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137</v>
      </c>
      <c r="AU146" s="255" t="s">
        <v>86</v>
      </c>
      <c r="AV146" s="14" t="s">
        <v>86</v>
      </c>
      <c r="AW146" s="14" t="s">
        <v>32</v>
      </c>
      <c r="AX146" s="14" t="s">
        <v>84</v>
      </c>
      <c r="AY146" s="255" t="s">
        <v>128</v>
      </c>
    </row>
    <row r="147" s="14" customFormat="1">
      <c r="A147" s="14"/>
      <c r="B147" s="245"/>
      <c r="C147" s="246"/>
      <c r="D147" s="236" t="s">
        <v>137</v>
      </c>
      <c r="E147" s="246"/>
      <c r="F147" s="248" t="s">
        <v>1060</v>
      </c>
      <c r="G147" s="246"/>
      <c r="H147" s="249">
        <v>63.825000000000003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137</v>
      </c>
      <c r="AU147" s="255" t="s">
        <v>86</v>
      </c>
      <c r="AV147" s="14" t="s">
        <v>86</v>
      </c>
      <c r="AW147" s="14" t="s">
        <v>4</v>
      </c>
      <c r="AX147" s="14" t="s">
        <v>84</v>
      </c>
      <c r="AY147" s="255" t="s">
        <v>128</v>
      </c>
    </row>
    <row r="148" s="2" customFormat="1" ht="24.15" customHeight="1">
      <c r="A148" s="39"/>
      <c r="B148" s="40"/>
      <c r="C148" s="220" t="s">
        <v>161</v>
      </c>
      <c r="D148" s="220" t="s">
        <v>131</v>
      </c>
      <c r="E148" s="221" t="s">
        <v>1061</v>
      </c>
      <c r="F148" s="222" t="s">
        <v>1062</v>
      </c>
      <c r="G148" s="223" t="s">
        <v>430</v>
      </c>
      <c r="H148" s="224">
        <v>331.5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228</v>
      </c>
      <c r="AT148" s="232" t="s">
        <v>131</v>
      </c>
      <c r="AU148" s="232" t="s">
        <v>86</v>
      </c>
      <c r="AY148" s="18" t="s">
        <v>128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84</v>
      </c>
      <c r="BK148" s="233">
        <f>ROUND(I148*H148,2)</f>
        <v>0</v>
      </c>
      <c r="BL148" s="18" t="s">
        <v>228</v>
      </c>
      <c r="BM148" s="232" t="s">
        <v>1063</v>
      </c>
    </row>
    <row r="149" s="14" customFormat="1">
      <c r="A149" s="14"/>
      <c r="B149" s="245"/>
      <c r="C149" s="246"/>
      <c r="D149" s="236" t="s">
        <v>137</v>
      </c>
      <c r="E149" s="247" t="s">
        <v>1</v>
      </c>
      <c r="F149" s="248" t="s">
        <v>1064</v>
      </c>
      <c r="G149" s="246"/>
      <c r="H149" s="249">
        <v>331.5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137</v>
      </c>
      <c r="AU149" s="255" t="s">
        <v>86</v>
      </c>
      <c r="AV149" s="14" t="s">
        <v>86</v>
      </c>
      <c r="AW149" s="14" t="s">
        <v>32</v>
      </c>
      <c r="AX149" s="14" t="s">
        <v>84</v>
      </c>
      <c r="AY149" s="255" t="s">
        <v>128</v>
      </c>
    </row>
    <row r="150" s="2" customFormat="1" ht="24.15" customHeight="1">
      <c r="A150" s="39"/>
      <c r="B150" s="40"/>
      <c r="C150" s="270" t="s">
        <v>168</v>
      </c>
      <c r="D150" s="270" t="s">
        <v>302</v>
      </c>
      <c r="E150" s="271" t="s">
        <v>1065</v>
      </c>
      <c r="F150" s="272" t="s">
        <v>1066</v>
      </c>
      <c r="G150" s="273" t="s">
        <v>430</v>
      </c>
      <c r="H150" s="274">
        <v>381.22500000000002</v>
      </c>
      <c r="I150" s="275"/>
      <c r="J150" s="276">
        <f>ROUND(I150*H150,2)</f>
        <v>0</v>
      </c>
      <c r="K150" s="277"/>
      <c r="L150" s="278"/>
      <c r="M150" s="279" t="s">
        <v>1</v>
      </c>
      <c r="N150" s="280" t="s">
        <v>41</v>
      </c>
      <c r="O150" s="92"/>
      <c r="P150" s="230">
        <f>O150*H150</f>
        <v>0</v>
      </c>
      <c r="Q150" s="230">
        <v>0.00064000000000000005</v>
      </c>
      <c r="R150" s="230">
        <f>Q150*H150</f>
        <v>0.24398400000000003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444</v>
      </c>
      <c r="AT150" s="232" t="s">
        <v>302</v>
      </c>
      <c r="AU150" s="232" t="s">
        <v>86</v>
      </c>
      <c r="AY150" s="18" t="s">
        <v>128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84</v>
      </c>
      <c r="BK150" s="233">
        <f>ROUND(I150*H150,2)</f>
        <v>0</v>
      </c>
      <c r="BL150" s="18" t="s">
        <v>228</v>
      </c>
      <c r="BM150" s="232" t="s">
        <v>1067</v>
      </c>
    </row>
    <row r="151" s="14" customFormat="1">
      <c r="A151" s="14"/>
      <c r="B151" s="245"/>
      <c r="C151" s="246"/>
      <c r="D151" s="236" t="s">
        <v>137</v>
      </c>
      <c r="E151" s="247" t="s">
        <v>1</v>
      </c>
      <c r="F151" s="248" t="s">
        <v>1068</v>
      </c>
      <c r="G151" s="246"/>
      <c r="H151" s="249">
        <v>331.5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137</v>
      </c>
      <c r="AU151" s="255" t="s">
        <v>86</v>
      </c>
      <c r="AV151" s="14" t="s">
        <v>86</v>
      </c>
      <c r="AW151" s="14" t="s">
        <v>32</v>
      </c>
      <c r="AX151" s="14" t="s">
        <v>84</v>
      </c>
      <c r="AY151" s="255" t="s">
        <v>128</v>
      </c>
    </row>
    <row r="152" s="14" customFormat="1">
      <c r="A152" s="14"/>
      <c r="B152" s="245"/>
      <c r="C152" s="246"/>
      <c r="D152" s="236" t="s">
        <v>137</v>
      </c>
      <c r="E152" s="246"/>
      <c r="F152" s="248" t="s">
        <v>1069</v>
      </c>
      <c r="G152" s="246"/>
      <c r="H152" s="249">
        <v>381.22500000000002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137</v>
      </c>
      <c r="AU152" s="255" t="s">
        <v>86</v>
      </c>
      <c r="AV152" s="14" t="s">
        <v>86</v>
      </c>
      <c r="AW152" s="14" t="s">
        <v>4</v>
      </c>
      <c r="AX152" s="14" t="s">
        <v>84</v>
      </c>
      <c r="AY152" s="255" t="s">
        <v>128</v>
      </c>
    </row>
    <row r="153" s="2" customFormat="1" ht="24.15" customHeight="1">
      <c r="A153" s="39"/>
      <c r="B153" s="40"/>
      <c r="C153" s="220" t="s">
        <v>174</v>
      </c>
      <c r="D153" s="220" t="s">
        <v>131</v>
      </c>
      <c r="E153" s="221" t="s">
        <v>1070</v>
      </c>
      <c r="F153" s="222" t="s">
        <v>1071</v>
      </c>
      <c r="G153" s="223" t="s">
        <v>430</v>
      </c>
      <c r="H153" s="224">
        <v>56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228</v>
      </c>
      <c r="AT153" s="232" t="s">
        <v>131</v>
      </c>
      <c r="AU153" s="232" t="s">
        <v>86</v>
      </c>
      <c r="AY153" s="18" t="s">
        <v>128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228</v>
      </c>
      <c r="BM153" s="232" t="s">
        <v>1072</v>
      </c>
    </row>
    <row r="154" s="13" customFormat="1">
      <c r="A154" s="13"/>
      <c r="B154" s="234"/>
      <c r="C154" s="235"/>
      <c r="D154" s="236" t="s">
        <v>137</v>
      </c>
      <c r="E154" s="237" t="s">
        <v>1</v>
      </c>
      <c r="F154" s="238" t="s">
        <v>1073</v>
      </c>
      <c r="G154" s="235"/>
      <c r="H154" s="237" t="s">
        <v>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137</v>
      </c>
      <c r="AU154" s="244" t="s">
        <v>86</v>
      </c>
      <c r="AV154" s="13" t="s">
        <v>84</v>
      </c>
      <c r="AW154" s="13" t="s">
        <v>32</v>
      </c>
      <c r="AX154" s="13" t="s">
        <v>76</v>
      </c>
      <c r="AY154" s="244" t="s">
        <v>128</v>
      </c>
    </row>
    <row r="155" s="13" customFormat="1">
      <c r="A155" s="13"/>
      <c r="B155" s="234"/>
      <c r="C155" s="235"/>
      <c r="D155" s="236" t="s">
        <v>137</v>
      </c>
      <c r="E155" s="237" t="s">
        <v>1</v>
      </c>
      <c r="F155" s="238" t="s">
        <v>1074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137</v>
      </c>
      <c r="AU155" s="244" t="s">
        <v>86</v>
      </c>
      <c r="AV155" s="13" t="s">
        <v>84</v>
      </c>
      <c r="AW155" s="13" t="s">
        <v>32</v>
      </c>
      <c r="AX155" s="13" t="s">
        <v>76</v>
      </c>
      <c r="AY155" s="244" t="s">
        <v>128</v>
      </c>
    </row>
    <row r="156" s="14" customFormat="1">
      <c r="A156" s="14"/>
      <c r="B156" s="245"/>
      <c r="C156" s="246"/>
      <c r="D156" s="236" t="s">
        <v>137</v>
      </c>
      <c r="E156" s="247" t="s">
        <v>1</v>
      </c>
      <c r="F156" s="248" t="s">
        <v>1075</v>
      </c>
      <c r="G156" s="246"/>
      <c r="H156" s="249">
        <v>30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137</v>
      </c>
      <c r="AU156" s="255" t="s">
        <v>86</v>
      </c>
      <c r="AV156" s="14" t="s">
        <v>86</v>
      </c>
      <c r="AW156" s="14" t="s">
        <v>32</v>
      </c>
      <c r="AX156" s="14" t="s">
        <v>76</v>
      </c>
      <c r="AY156" s="255" t="s">
        <v>128</v>
      </c>
    </row>
    <row r="157" s="13" customFormat="1">
      <c r="A157" s="13"/>
      <c r="B157" s="234"/>
      <c r="C157" s="235"/>
      <c r="D157" s="236" t="s">
        <v>137</v>
      </c>
      <c r="E157" s="237" t="s">
        <v>1</v>
      </c>
      <c r="F157" s="238" t="s">
        <v>1076</v>
      </c>
      <c r="G157" s="235"/>
      <c r="H157" s="237" t="s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137</v>
      </c>
      <c r="AU157" s="244" t="s">
        <v>86</v>
      </c>
      <c r="AV157" s="13" t="s">
        <v>84</v>
      </c>
      <c r="AW157" s="13" t="s">
        <v>32</v>
      </c>
      <c r="AX157" s="13" t="s">
        <v>76</v>
      </c>
      <c r="AY157" s="244" t="s">
        <v>128</v>
      </c>
    </row>
    <row r="158" s="14" customFormat="1">
      <c r="A158" s="14"/>
      <c r="B158" s="245"/>
      <c r="C158" s="246"/>
      <c r="D158" s="236" t="s">
        <v>137</v>
      </c>
      <c r="E158" s="247" t="s">
        <v>1</v>
      </c>
      <c r="F158" s="248" t="s">
        <v>1077</v>
      </c>
      <c r="G158" s="246"/>
      <c r="H158" s="249">
        <v>3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137</v>
      </c>
      <c r="AU158" s="255" t="s">
        <v>86</v>
      </c>
      <c r="AV158" s="14" t="s">
        <v>86</v>
      </c>
      <c r="AW158" s="14" t="s">
        <v>32</v>
      </c>
      <c r="AX158" s="14" t="s">
        <v>76</v>
      </c>
      <c r="AY158" s="255" t="s">
        <v>128</v>
      </c>
    </row>
    <row r="159" s="13" customFormat="1">
      <c r="A159" s="13"/>
      <c r="B159" s="234"/>
      <c r="C159" s="235"/>
      <c r="D159" s="236" t="s">
        <v>137</v>
      </c>
      <c r="E159" s="237" t="s">
        <v>1</v>
      </c>
      <c r="F159" s="238" t="s">
        <v>1078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137</v>
      </c>
      <c r="AU159" s="244" t="s">
        <v>86</v>
      </c>
      <c r="AV159" s="13" t="s">
        <v>84</v>
      </c>
      <c r="AW159" s="13" t="s">
        <v>32</v>
      </c>
      <c r="AX159" s="13" t="s">
        <v>76</v>
      </c>
      <c r="AY159" s="244" t="s">
        <v>128</v>
      </c>
    </row>
    <row r="160" s="14" customFormat="1">
      <c r="A160" s="14"/>
      <c r="B160" s="245"/>
      <c r="C160" s="246"/>
      <c r="D160" s="236" t="s">
        <v>137</v>
      </c>
      <c r="E160" s="247" t="s">
        <v>1</v>
      </c>
      <c r="F160" s="248" t="s">
        <v>1079</v>
      </c>
      <c r="G160" s="246"/>
      <c r="H160" s="249">
        <v>23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137</v>
      </c>
      <c r="AU160" s="255" t="s">
        <v>86</v>
      </c>
      <c r="AV160" s="14" t="s">
        <v>86</v>
      </c>
      <c r="AW160" s="14" t="s">
        <v>32</v>
      </c>
      <c r="AX160" s="14" t="s">
        <v>76</v>
      </c>
      <c r="AY160" s="255" t="s">
        <v>128</v>
      </c>
    </row>
    <row r="161" s="15" customFormat="1">
      <c r="A161" s="15"/>
      <c r="B161" s="259"/>
      <c r="C161" s="260"/>
      <c r="D161" s="236" t="s">
        <v>137</v>
      </c>
      <c r="E161" s="261" t="s">
        <v>1</v>
      </c>
      <c r="F161" s="262" t="s">
        <v>263</v>
      </c>
      <c r="G161" s="260"/>
      <c r="H161" s="263">
        <v>56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9" t="s">
        <v>137</v>
      </c>
      <c r="AU161" s="269" t="s">
        <v>86</v>
      </c>
      <c r="AV161" s="15" t="s">
        <v>142</v>
      </c>
      <c r="AW161" s="15" t="s">
        <v>32</v>
      </c>
      <c r="AX161" s="15" t="s">
        <v>84</v>
      </c>
      <c r="AY161" s="269" t="s">
        <v>128</v>
      </c>
    </row>
    <row r="162" s="2" customFormat="1" ht="21.75" customHeight="1">
      <c r="A162" s="39"/>
      <c r="B162" s="40"/>
      <c r="C162" s="220" t="s">
        <v>179</v>
      </c>
      <c r="D162" s="220" t="s">
        <v>131</v>
      </c>
      <c r="E162" s="221" t="s">
        <v>1080</v>
      </c>
      <c r="F162" s="222" t="s">
        <v>1081</v>
      </c>
      <c r="G162" s="223" t="s">
        <v>328</v>
      </c>
      <c r="H162" s="224">
        <v>55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41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228</v>
      </c>
      <c r="AT162" s="232" t="s">
        <v>131</v>
      </c>
      <c r="AU162" s="232" t="s">
        <v>86</v>
      </c>
      <c r="AY162" s="18" t="s">
        <v>128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84</v>
      </c>
      <c r="BK162" s="233">
        <f>ROUND(I162*H162,2)</f>
        <v>0</v>
      </c>
      <c r="BL162" s="18" t="s">
        <v>228</v>
      </c>
      <c r="BM162" s="232" t="s">
        <v>1082</v>
      </c>
    </row>
    <row r="163" s="14" customFormat="1">
      <c r="A163" s="14"/>
      <c r="B163" s="245"/>
      <c r="C163" s="246"/>
      <c r="D163" s="236" t="s">
        <v>137</v>
      </c>
      <c r="E163" s="247" t="s">
        <v>1</v>
      </c>
      <c r="F163" s="248" t="s">
        <v>1083</v>
      </c>
      <c r="G163" s="246"/>
      <c r="H163" s="249">
        <v>55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137</v>
      </c>
      <c r="AU163" s="255" t="s">
        <v>86</v>
      </c>
      <c r="AV163" s="14" t="s">
        <v>86</v>
      </c>
      <c r="AW163" s="14" t="s">
        <v>32</v>
      </c>
      <c r="AX163" s="14" t="s">
        <v>84</v>
      </c>
      <c r="AY163" s="255" t="s">
        <v>128</v>
      </c>
    </row>
    <row r="164" s="2" customFormat="1" ht="21.75" customHeight="1">
      <c r="A164" s="39"/>
      <c r="B164" s="40"/>
      <c r="C164" s="220" t="s">
        <v>186</v>
      </c>
      <c r="D164" s="220" t="s">
        <v>131</v>
      </c>
      <c r="E164" s="221" t="s">
        <v>1084</v>
      </c>
      <c r="F164" s="222" t="s">
        <v>1085</v>
      </c>
      <c r="G164" s="223" t="s">
        <v>328</v>
      </c>
      <c r="H164" s="224">
        <v>110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41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228</v>
      </c>
      <c r="AT164" s="232" t="s">
        <v>131</v>
      </c>
      <c r="AU164" s="232" t="s">
        <v>86</v>
      </c>
      <c r="AY164" s="18" t="s">
        <v>128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84</v>
      </c>
      <c r="BK164" s="233">
        <f>ROUND(I164*H164,2)</f>
        <v>0</v>
      </c>
      <c r="BL164" s="18" t="s">
        <v>228</v>
      </c>
      <c r="BM164" s="232" t="s">
        <v>1086</v>
      </c>
    </row>
    <row r="165" s="14" customFormat="1">
      <c r="A165" s="14"/>
      <c r="B165" s="245"/>
      <c r="C165" s="246"/>
      <c r="D165" s="236" t="s">
        <v>137</v>
      </c>
      <c r="E165" s="247" t="s">
        <v>1</v>
      </c>
      <c r="F165" s="248" t="s">
        <v>1087</v>
      </c>
      <c r="G165" s="246"/>
      <c r="H165" s="249">
        <v>110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137</v>
      </c>
      <c r="AU165" s="255" t="s">
        <v>86</v>
      </c>
      <c r="AV165" s="14" t="s">
        <v>86</v>
      </c>
      <c r="AW165" s="14" t="s">
        <v>32</v>
      </c>
      <c r="AX165" s="14" t="s">
        <v>84</v>
      </c>
      <c r="AY165" s="255" t="s">
        <v>128</v>
      </c>
    </row>
    <row r="166" s="2" customFormat="1" ht="16.5" customHeight="1">
      <c r="A166" s="39"/>
      <c r="B166" s="40"/>
      <c r="C166" s="220" t="s">
        <v>195</v>
      </c>
      <c r="D166" s="220" t="s">
        <v>131</v>
      </c>
      <c r="E166" s="221" t="s">
        <v>1088</v>
      </c>
      <c r="F166" s="222" t="s">
        <v>1089</v>
      </c>
      <c r="G166" s="223" t="s">
        <v>328</v>
      </c>
      <c r="H166" s="224">
        <v>7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41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228</v>
      </c>
      <c r="AT166" s="232" t="s">
        <v>131</v>
      </c>
      <c r="AU166" s="232" t="s">
        <v>86</v>
      </c>
      <c r="AY166" s="18" t="s">
        <v>128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84</v>
      </c>
      <c r="BK166" s="233">
        <f>ROUND(I166*H166,2)</f>
        <v>0</v>
      </c>
      <c r="BL166" s="18" t="s">
        <v>228</v>
      </c>
      <c r="BM166" s="232" t="s">
        <v>1090</v>
      </c>
    </row>
    <row r="167" s="14" customFormat="1">
      <c r="A167" s="14"/>
      <c r="B167" s="245"/>
      <c r="C167" s="246"/>
      <c r="D167" s="236" t="s">
        <v>137</v>
      </c>
      <c r="E167" s="247" t="s">
        <v>1</v>
      </c>
      <c r="F167" s="248" t="s">
        <v>168</v>
      </c>
      <c r="G167" s="246"/>
      <c r="H167" s="249">
        <v>7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137</v>
      </c>
      <c r="AU167" s="255" t="s">
        <v>86</v>
      </c>
      <c r="AV167" s="14" t="s">
        <v>86</v>
      </c>
      <c r="AW167" s="14" t="s">
        <v>32</v>
      </c>
      <c r="AX167" s="14" t="s">
        <v>84</v>
      </c>
      <c r="AY167" s="255" t="s">
        <v>128</v>
      </c>
    </row>
    <row r="168" s="12" customFormat="1" ht="25.92" customHeight="1">
      <c r="A168" s="12"/>
      <c r="B168" s="204"/>
      <c r="C168" s="205"/>
      <c r="D168" s="206" t="s">
        <v>75</v>
      </c>
      <c r="E168" s="207" t="s">
        <v>302</v>
      </c>
      <c r="F168" s="207" t="s">
        <v>1091</v>
      </c>
      <c r="G168" s="205"/>
      <c r="H168" s="205"/>
      <c r="I168" s="208"/>
      <c r="J168" s="209">
        <f>BK168</f>
        <v>0</v>
      </c>
      <c r="K168" s="205"/>
      <c r="L168" s="210"/>
      <c r="M168" s="211"/>
      <c r="N168" s="212"/>
      <c r="O168" s="212"/>
      <c r="P168" s="213">
        <f>P169+P229</f>
        <v>0</v>
      </c>
      <c r="Q168" s="212"/>
      <c r="R168" s="213">
        <f>R169+R229</f>
        <v>151.14234991000004</v>
      </c>
      <c r="S168" s="212"/>
      <c r="T168" s="214">
        <f>T169+T229</f>
        <v>10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5" t="s">
        <v>144</v>
      </c>
      <c r="AT168" s="216" t="s">
        <v>75</v>
      </c>
      <c r="AU168" s="216" t="s">
        <v>76</v>
      </c>
      <c r="AY168" s="215" t="s">
        <v>128</v>
      </c>
      <c r="BK168" s="217">
        <f>BK169+BK229</f>
        <v>0</v>
      </c>
    </row>
    <row r="169" s="12" customFormat="1" ht="22.8" customHeight="1">
      <c r="A169" s="12"/>
      <c r="B169" s="204"/>
      <c r="C169" s="205"/>
      <c r="D169" s="206" t="s">
        <v>75</v>
      </c>
      <c r="E169" s="218" t="s">
        <v>1092</v>
      </c>
      <c r="F169" s="218" t="s">
        <v>1093</v>
      </c>
      <c r="G169" s="205"/>
      <c r="H169" s="205"/>
      <c r="I169" s="208"/>
      <c r="J169" s="219">
        <f>BK169</f>
        <v>0</v>
      </c>
      <c r="K169" s="205"/>
      <c r="L169" s="210"/>
      <c r="M169" s="211"/>
      <c r="N169" s="212"/>
      <c r="O169" s="212"/>
      <c r="P169" s="213">
        <f>SUM(P170:P228)</f>
        <v>0</v>
      </c>
      <c r="Q169" s="212"/>
      <c r="R169" s="213">
        <f>SUM(R170:R228)</f>
        <v>1.2879230000000002</v>
      </c>
      <c r="S169" s="212"/>
      <c r="T169" s="214">
        <f>SUM(T170:T228)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5" t="s">
        <v>144</v>
      </c>
      <c r="AT169" s="216" t="s">
        <v>75</v>
      </c>
      <c r="AU169" s="216" t="s">
        <v>84</v>
      </c>
      <c r="AY169" s="215" t="s">
        <v>128</v>
      </c>
      <c r="BK169" s="217">
        <f>SUM(BK170:BK228)</f>
        <v>0</v>
      </c>
    </row>
    <row r="170" s="2" customFormat="1" ht="24.15" customHeight="1">
      <c r="A170" s="39"/>
      <c r="B170" s="40"/>
      <c r="C170" s="220" t="s">
        <v>8</v>
      </c>
      <c r="D170" s="220" t="s">
        <v>131</v>
      </c>
      <c r="E170" s="221" t="s">
        <v>1094</v>
      </c>
      <c r="F170" s="222" t="s">
        <v>1095</v>
      </c>
      <c r="G170" s="223" t="s">
        <v>328</v>
      </c>
      <c r="H170" s="224">
        <v>7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41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630</v>
      </c>
      <c r="AT170" s="232" t="s">
        <v>131</v>
      </c>
      <c r="AU170" s="232" t="s">
        <v>86</v>
      </c>
      <c r="AY170" s="18" t="s">
        <v>128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84</v>
      </c>
      <c r="BK170" s="233">
        <f>ROUND(I170*H170,2)</f>
        <v>0</v>
      </c>
      <c r="BL170" s="18" t="s">
        <v>630</v>
      </c>
      <c r="BM170" s="232" t="s">
        <v>1096</v>
      </c>
    </row>
    <row r="171" s="13" customFormat="1">
      <c r="A171" s="13"/>
      <c r="B171" s="234"/>
      <c r="C171" s="235"/>
      <c r="D171" s="236" t="s">
        <v>137</v>
      </c>
      <c r="E171" s="237" t="s">
        <v>1</v>
      </c>
      <c r="F171" s="238" t="s">
        <v>1097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137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128</v>
      </c>
    </row>
    <row r="172" s="14" customFormat="1">
      <c r="A172" s="14"/>
      <c r="B172" s="245"/>
      <c r="C172" s="246"/>
      <c r="D172" s="236" t="s">
        <v>137</v>
      </c>
      <c r="E172" s="247" t="s">
        <v>1</v>
      </c>
      <c r="F172" s="248" t="s">
        <v>168</v>
      </c>
      <c r="G172" s="246"/>
      <c r="H172" s="249">
        <v>7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137</v>
      </c>
      <c r="AU172" s="255" t="s">
        <v>86</v>
      </c>
      <c r="AV172" s="14" t="s">
        <v>86</v>
      </c>
      <c r="AW172" s="14" t="s">
        <v>32</v>
      </c>
      <c r="AX172" s="14" t="s">
        <v>84</v>
      </c>
      <c r="AY172" s="255" t="s">
        <v>128</v>
      </c>
    </row>
    <row r="173" s="2" customFormat="1" ht="16.5" customHeight="1">
      <c r="A173" s="39"/>
      <c r="B173" s="40"/>
      <c r="C173" s="220" t="s">
        <v>206</v>
      </c>
      <c r="D173" s="220" t="s">
        <v>131</v>
      </c>
      <c r="E173" s="221" t="s">
        <v>1098</v>
      </c>
      <c r="F173" s="222" t="s">
        <v>1099</v>
      </c>
      <c r="G173" s="223" t="s">
        <v>328</v>
      </c>
      <c r="H173" s="224">
        <v>7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41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630</v>
      </c>
      <c r="AT173" s="232" t="s">
        <v>131</v>
      </c>
      <c r="AU173" s="232" t="s">
        <v>86</v>
      </c>
      <c r="AY173" s="18" t="s">
        <v>128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84</v>
      </c>
      <c r="BK173" s="233">
        <f>ROUND(I173*H173,2)</f>
        <v>0</v>
      </c>
      <c r="BL173" s="18" t="s">
        <v>630</v>
      </c>
      <c r="BM173" s="232" t="s">
        <v>1100</v>
      </c>
    </row>
    <row r="174" s="13" customFormat="1">
      <c r="A174" s="13"/>
      <c r="B174" s="234"/>
      <c r="C174" s="235"/>
      <c r="D174" s="236" t="s">
        <v>137</v>
      </c>
      <c r="E174" s="237" t="s">
        <v>1</v>
      </c>
      <c r="F174" s="238" t="s">
        <v>453</v>
      </c>
      <c r="G174" s="235"/>
      <c r="H174" s="237" t="s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137</v>
      </c>
      <c r="AU174" s="244" t="s">
        <v>86</v>
      </c>
      <c r="AV174" s="13" t="s">
        <v>84</v>
      </c>
      <c r="AW174" s="13" t="s">
        <v>32</v>
      </c>
      <c r="AX174" s="13" t="s">
        <v>76</v>
      </c>
      <c r="AY174" s="244" t="s">
        <v>128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168</v>
      </c>
      <c r="G175" s="246"/>
      <c r="H175" s="249">
        <v>7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128</v>
      </c>
    </row>
    <row r="176" s="2" customFormat="1" ht="21.75" customHeight="1">
      <c r="A176" s="39"/>
      <c r="B176" s="40"/>
      <c r="C176" s="220" t="s">
        <v>214</v>
      </c>
      <c r="D176" s="220" t="s">
        <v>131</v>
      </c>
      <c r="E176" s="221" t="s">
        <v>1101</v>
      </c>
      <c r="F176" s="222" t="s">
        <v>1102</v>
      </c>
      <c r="G176" s="223" t="s">
        <v>328</v>
      </c>
      <c r="H176" s="224">
        <v>7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41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630</v>
      </c>
      <c r="AT176" s="232" t="s">
        <v>131</v>
      </c>
      <c r="AU176" s="232" t="s">
        <v>86</v>
      </c>
      <c r="AY176" s="18" t="s">
        <v>128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84</v>
      </c>
      <c r="BK176" s="233">
        <f>ROUND(I176*H176,2)</f>
        <v>0</v>
      </c>
      <c r="BL176" s="18" t="s">
        <v>630</v>
      </c>
      <c r="BM176" s="232" t="s">
        <v>1103</v>
      </c>
    </row>
    <row r="177" s="13" customFormat="1">
      <c r="A177" s="13"/>
      <c r="B177" s="234"/>
      <c r="C177" s="235"/>
      <c r="D177" s="236" t="s">
        <v>137</v>
      </c>
      <c r="E177" s="237" t="s">
        <v>1</v>
      </c>
      <c r="F177" s="238" t="s">
        <v>453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137</v>
      </c>
      <c r="AU177" s="244" t="s">
        <v>86</v>
      </c>
      <c r="AV177" s="13" t="s">
        <v>84</v>
      </c>
      <c r="AW177" s="13" t="s">
        <v>32</v>
      </c>
      <c r="AX177" s="13" t="s">
        <v>76</v>
      </c>
      <c r="AY177" s="244" t="s">
        <v>128</v>
      </c>
    </row>
    <row r="178" s="14" customFormat="1">
      <c r="A178" s="14"/>
      <c r="B178" s="245"/>
      <c r="C178" s="246"/>
      <c r="D178" s="236" t="s">
        <v>137</v>
      </c>
      <c r="E178" s="247" t="s">
        <v>1</v>
      </c>
      <c r="F178" s="248" t="s">
        <v>168</v>
      </c>
      <c r="G178" s="246"/>
      <c r="H178" s="249">
        <v>7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137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128</v>
      </c>
    </row>
    <row r="179" s="2" customFormat="1" ht="33" customHeight="1">
      <c r="A179" s="39"/>
      <c r="B179" s="40"/>
      <c r="C179" s="220" t="s">
        <v>221</v>
      </c>
      <c r="D179" s="220" t="s">
        <v>131</v>
      </c>
      <c r="E179" s="221" t="s">
        <v>1104</v>
      </c>
      <c r="F179" s="222" t="s">
        <v>1105</v>
      </c>
      <c r="G179" s="223" t="s">
        <v>328</v>
      </c>
      <c r="H179" s="224">
        <v>2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630</v>
      </c>
      <c r="AT179" s="232" t="s">
        <v>131</v>
      </c>
      <c r="AU179" s="232" t="s">
        <v>86</v>
      </c>
      <c r="AY179" s="18" t="s">
        <v>128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630</v>
      </c>
      <c r="BM179" s="232" t="s">
        <v>1106</v>
      </c>
    </row>
    <row r="180" s="13" customFormat="1">
      <c r="A180" s="13"/>
      <c r="B180" s="234"/>
      <c r="C180" s="235"/>
      <c r="D180" s="236" t="s">
        <v>137</v>
      </c>
      <c r="E180" s="237" t="s">
        <v>1</v>
      </c>
      <c r="F180" s="238" t="s">
        <v>1107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137</v>
      </c>
      <c r="AU180" s="244" t="s">
        <v>86</v>
      </c>
      <c r="AV180" s="13" t="s">
        <v>84</v>
      </c>
      <c r="AW180" s="13" t="s">
        <v>32</v>
      </c>
      <c r="AX180" s="13" t="s">
        <v>76</v>
      </c>
      <c r="AY180" s="244" t="s">
        <v>128</v>
      </c>
    </row>
    <row r="181" s="14" customFormat="1">
      <c r="A181" s="14"/>
      <c r="B181" s="245"/>
      <c r="C181" s="246"/>
      <c r="D181" s="236" t="s">
        <v>137</v>
      </c>
      <c r="E181" s="247" t="s">
        <v>1</v>
      </c>
      <c r="F181" s="248" t="s">
        <v>86</v>
      </c>
      <c r="G181" s="246"/>
      <c r="H181" s="249">
        <v>2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137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128</v>
      </c>
    </row>
    <row r="182" s="2" customFormat="1" ht="44.25" customHeight="1">
      <c r="A182" s="39"/>
      <c r="B182" s="40"/>
      <c r="C182" s="270" t="s">
        <v>228</v>
      </c>
      <c r="D182" s="270" t="s">
        <v>302</v>
      </c>
      <c r="E182" s="271" t="s">
        <v>1108</v>
      </c>
      <c r="F182" s="272" t="s">
        <v>1109</v>
      </c>
      <c r="G182" s="273" t="s">
        <v>328</v>
      </c>
      <c r="H182" s="274">
        <v>2</v>
      </c>
      <c r="I182" s="275"/>
      <c r="J182" s="276">
        <f>ROUND(I182*H182,2)</f>
        <v>0</v>
      </c>
      <c r="K182" s="277"/>
      <c r="L182" s="278"/>
      <c r="M182" s="279" t="s">
        <v>1</v>
      </c>
      <c r="N182" s="280" t="s">
        <v>41</v>
      </c>
      <c r="O182" s="92"/>
      <c r="P182" s="230">
        <f>O182*H182</f>
        <v>0</v>
      </c>
      <c r="Q182" s="230">
        <v>0.0033</v>
      </c>
      <c r="R182" s="230">
        <f>Q182*H182</f>
        <v>0.0066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948</v>
      </c>
      <c r="AT182" s="232" t="s">
        <v>302</v>
      </c>
      <c r="AU182" s="232" t="s">
        <v>86</v>
      </c>
      <c r="AY182" s="18" t="s">
        <v>128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84</v>
      </c>
      <c r="BK182" s="233">
        <f>ROUND(I182*H182,2)</f>
        <v>0</v>
      </c>
      <c r="BL182" s="18" t="s">
        <v>948</v>
      </c>
      <c r="BM182" s="232" t="s">
        <v>1110</v>
      </c>
    </row>
    <row r="183" s="14" customFormat="1">
      <c r="A183" s="14"/>
      <c r="B183" s="245"/>
      <c r="C183" s="246"/>
      <c r="D183" s="236" t="s">
        <v>137</v>
      </c>
      <c r="E183" s="247" t="s">
        <v>1</v>
      </c>
      <c r="F183" s="248" t="s">
        <v>86</v>
      </c>
      <c r="G183" s="246"/>
      <c r="H183" s="249">
        <v>2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137</v>
      </c>
      <c r="AU183" s="255" t="s">
        <v>86</v>
      </c>
      <c r="AV183" s="14" t="s">
        <v>86</v>
      </c>
      <c r="AW183" s="14" t="s">
        <v>32</v>
      </c>
      <c r="AX183" s="14" t="s">
        <v>84</v>
      </c>
      <c r="AY183" s="255" t="s">
        <v>128</v>
      </c>
    </row>
    <row r="184" s="2" customFormat="1" ht="33" customHeight="1">
      <c r="A184" s="39"/>
      <c r="B184" s="40"/>
      <c r="C184" s="220" t="s">
        <v>346</v>
      </c>
      <c r="D184" s="220" t="s">
        <v>131</v>
      </c>
      <c r="E184" s="221" t="s">
        <v>1111</v>
      </c>
      <c r="F184" s="222" t="s">
        <v>1112</v>
      </c>
      <c r="G184" s="223" t="s">
        <v>328</v>
      </c>
      <c r="H184" s="224">
        <v>9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630</v>
      </c>
      <c r="AT184" s="232" t="s">
        <v>131</v>
      </c>
      <c r="AU184" s="232" t="s">
        <v>86</v>
      </c>
      <c r="AY184" s="18" t="s">
        <v>128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84</v>
      </c>
      <c r="BK184" s="233">
        <f>ROUND(I184*H184,2)</f>
        <v>0</v>
      </c>
      <c r="BL184" s="18" t="s">
        <v>630</v>
      </c>
      <c r="BM184" s="232" t="s">
        <v>1113</v>
      </c>
    </row>
    <row r="185" s="13" customFormat="1">
      <c r="A185" s="13"/>
      <c r="B185" s="234"/>
      <c r="C185" s="235"/>
      <c r="D185" s="236" t="s">
        <v>137</v>
      </c>
      <c r="E185" s="237" t="s">
        <v>1</v>
      </c>
      <c r="F185" s="238" t="s">
        <v>1114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137</v>
      </c>
      <c r="AU185" s="244" t="s">
        <v>86</v>
      </c>
      <c r="AV185" s="13" t="s">
        <v>84</v>
      </c>
      <c r="AW185" s="13" t="s">
        <v>32</v>
      </c>
      <c r="AX185" s="13" t="s">
        <v>76</v>
      </c>
      <c r="AY185" s="244" t="s">
        <v>128</v>
      </c>
    </row>
    <row r="186" s="14" customFormat="1">
      <c r="A186" s="14"/>
      <c r="B186" s="245"/>
      <c r="C186" s="246"/>
      <c r="D186" s="236" t="s">
        <v>137</v>
      </c>
      <c r="E186" s="247" t="s">
        <v>1</v>
      </c>
      <c r="F186" s="248" t="s">
        <v>179</v>
      </c>
      <c r="G186" s="246"/>
      <c r="H186" s="249">
        <v>9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137</v>
      </c>
      <c r="AU186" s="255" t="s">
        <v>86</v>
      </c>
      <c r="AV186" s="14" t="s">
        <v>86</v>
      </c>
      <c r="AW186" s="14" t="s">
        <v>32</v>
      </c>
      <c r="AX186" s="14" t="s">
        <v>84</v>
      </c>
      <c r="AY186" s="255" t="s">
        <v>128</v>
      </c>
    </row>
    <row r="187" s="2" customFormat="1" ht="37.8" customHeight="1">
      <c r="A187" s="39"/>
      <c r="B187" s="40"/>
      <c r="C187" s="270" t="s">
        <v>351</v>
      </c>
      <c r="D187" s="270" t="s">
        <v>302</v>
      </c>
      <c r="E187" s="271" t="s">
        <v>1115</v>
      </c>
      <c r="F187" s="272" t="s">
        <v>1116</v>
      </c>
      <c r="G187" s="273" t="s">
        <v>328</v>
      </c>
      <c r="H187" s="274">
        <v>6</v>
      </c>
      <c r="I187" s="275"/>
      <c r="J187" s="276">
        <f>ROUND(I187*H187,2)</f>
        <v>0</v>
      </c>
      <c r="K187" s="277"/>
      <c r="L187" s="278"/>
      <c r="M187" s="279" t="s">
        <v>1</v>
      </c>
      <c r="N187" s="280" t="s">
        <v>41</v>
      </c>
      <c r="O187" s="92"/>
      <c r="P187" s="230">
        <f>O187*H187</f>
        <v>0</v>
      </c>
      <c r="Q187" s="230">
        <v>0.010999999999999999</v>
      </c>
      <c r="R187" s="230">
        <f>Q187*H187</f>
        <v>0.066000000000000003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948</v>
      </c>
      <c r="AT187" s="232" t="s">
        <v>302</v>
      </c>
      <c r="AU187" s="232" t="s">
        <v>86</v>
      </c>
      <c r="AY187" s="18" t="s">
        <v>128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948</v>
      </c>
      <c r="BM187" s="232" t="s">
        <v>1117</v>
      </c>
    </row>
    <row r="188" s="14" customFormat="1">
      <c r="A188" s="14"/>
      <c r="B188" s="245"/>
      <c r="C188" s="246"/>
      <c r="D188" s="236" t="s">
        <v>137</v>
      </c>
      <c r="E188" s="247" t="s">
        <v>1</v>
      </c>
      <c r="F188" s="248" t="s">
        <v>161</v>
      </c>
      <c r="G188" s="246"/>
      <c r="H188" s="249">
        <v>6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137</v>
      </c>
      <c r="AU188" s="255" t="s">
        <v>86</v>
      </c>
      <c r="AV188" s="14" t="s">
        <v>86</v>
      </c>
      <c r="AW188" s="14" t="s">
        <v>32</v>
      </c>
      <c r="AX188" s="14" t="s">
        <v>84</v>
      </c>
      <c r="AY188" s="255" t="s">
        <v>128</v>
      </c>
    </row>
    <row r="189" s="2" customFormat="1" ht="24.15" customHeight="1">
      <c r="A189" s="39"/>
      <c r="B189" s="40"/>
      <c r="C189" s="220" t="s">
        <v>362</v>
      </c>
      <c r="D189" s="220" t="s">
        <v>131</v>
      </c>
      <c r="E189" s="221" t="s">
        <v>1118</v>
      </c>
      <c r="F189" s="222" t="s">
        <v>1119</v>
      </c>
      <c r="G189" s="223" t="s">
        <v>328</v>
      </c>
      <c r="H189" s="224">
        <v>2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630</v>
      </c>
      <c r="AT189" s="232" t="s">
        <v>131</v>
      </c>
      <c r="AU189" s="232" t="s">
        <v>86</v>
      </c>
      <c r="AY189" s="18" t="s">
        <v>128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630</v>
      </c>
      <c r="BM189" s="232" t="s">
        <v>1120</v>
      </c>
    </row>
    <row r="190" s="14" customFormat="1">
      <c r="A190" s="14"/>
      <c r="B190" s="245"/>
      <c r="C190" s="246"/>
      <c r="D190" s="236" t="s">
        <v>137</v>
      </c>
      <c r="E190" s="247" t="s">
        <v>1</v>
      </c>
      <c r="F190" s="248" t="s">
        <v>86</v>
      </c>
      <c r="G190" s="246"/>
      <c r="H190" s="249">
        <v>2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137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128</v>
      </c>
    </row>
    <row r="191" s="2" customFormat="1" ht="24.15" customHeight="1">
      <c r="A191" s="39"/>
      <c r="B191" s="40"/>
      <c r="C191" s="270" t="s">
        <v>366</v>
      </c>
      <c r="D191" s="270" t="s">
        <v>302</v>
      </c>
      <c r="E191" s="271" t="s">
        <v>1121</v>
      </c>
      <c r="F191" s="272" t="s">
        <v>1122</v>
      </c>
      <c r="G191" s="273" t="s">
        <v>328</v>
      </c>
      <c r="H191" s="274">
        <v>2</v>
      </c>
      <c r="I191" s="275"/>
      <c r="J191" s="276">
        <f>ROUND(I191*H191,2)</f>
        <v>0</v>
      </c>
      <c r="K191" s="277"/>
      <c r="L191" s="278"/>
      <c r="M191" s="279" t="s">
        <v>1</v>
      </c>
      <c r="N191" s="280" t="s">
        <v>41</v>
      </c>
      <c r="O191" s="92"/>
      <c r="P191" s="230">
        <f>O191*H191</f>
        <v>0</v>
      </c>
      <c r="Q191" s="230">
        <v>0.012800000000000001</v>
      </c>
      <c r="R191" s="230">
        <f>Q191*H191</f>
        <v>0.025600000000000001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948</v>
      </c>
      <c r="AT191" s="232" t="s">
        <v>302</v>
      </c>
      <c r="AU191" s="232" t="s">
        <v>86</v>
      </c>
      <c r="AY191" s="18" t="s">
        <v>128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84</v>
      </c>
      <c r="BK191" s="233">
        <f>ROUND(I191*H191,2)</f>
        <v>0</v>
      </c>
      <c r="BL191" s="18" t="s">
        <v>948</v>
      </c>
      <c r="BM191" s="232" t="s">
        <v>1123</v>
      </c>
    </row>
    <row r="192" s="14" customFormat="1">
      <c r="A192" s="14"/>
      <c r="B192" s="245"/>
      <c r="C192" s="246"/>
      <c r="D192" s="236" t="s">
        <v>137</v>
      </c>
      <c r="E192" s="247" t="s">
        <v>1</v>
      </c>
      <c r="F192" s="248" t="s">
        <v>86</v>
      </c>
      <c r="G192" s="246"/>
      <c r="H192" s="249">
        <v>2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137</v>
      </c>
      <c r="AU192" s="255" t="s">
        <v>86</v>
      </c>
      <c r="AV192" s="14" t="s">
        <v>86</v>
      </c>
      <c r="AW192" s="14" t="s">
        <v>32</v>
      </c>
      <c r="AX192" s="14" t="s">
        <v>84</v>
      </c>
      <c r="AY192" s="255" t="s">
        <v>128</v>
      </c>
    </row>
    <row r="193" s="2" customFormat="1" ht="16.5" customHeight="1">
      <c r="A193" s="39"/>
      <c r="B193" s="40"/>
      <c r="C193" s="220" t="s">
        <v>7</v>
      </c>
      <c r="D193" s="220" t="s">
        <v>131</v>
      </c>
      <c r="E193" s="221" t="s">
        <v>1124</v>
      </c>
      <c r="F193" s="222" t="s">
        <v>1125</v>
      </c>
      <c r="G193" s="223" t="s">
        <v>328</v>
      </c>
      <c r="H193" s="224">
        <v>9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41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630</v>
      </c>
      <c r="AT193" s="232" t="s">
        <v>131</v>
      </c>
      <c r="AU193" s="232" t="s">
        <v>86</v>
      </c>
      <c r="AY193" s="18" t="s">
        <v>128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84</v>
      </c>
      <c r="BK193" s="233">
        <f>ROUND(I193*H193,2)</f>
        <v>0</v>
      </c>
      <c r="BL193" s="18" t="s">
        <v>630</v>
      </c>
      <c r="BM193" s="232" t="s">
        <v>1126</v>
      </c>
    </row>
    <row r="194" s="14" customFormat="1">
      <c r="A194" s="14"/>
      <c r="B194" s="245"/>
      <c r="C194" s="246"/>
      <c r="D194" s="236" t="s">
        <v>137</v>
      </c>
      <c r="E194" s="247" t="s">
        <v>1</v>
      </c>
      <c r="F194" s="248" t="s">
        <v>179</v>
      </c>
      <c r="G194" s="246"/>
      <c r="H194" s="249">
        <v>9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137</v>
      </c>
      <c r="AU194" s="255" t="s">
        <v>86</v>
      </c>
      <c r="AV194" s="14" t="s">
        <v>86</v>
      </c>
      <c r="AW194" s="14" t="s">
        <v>32</v>
      </c>
      <c r="AX194" s="14" t="s">
        <v>84</v>
      </c>
      <c r="AY194" s="255" t="s">
        <v>128</v>
      </c>
    </row>
    <row r="195" s="2" customFormat="1" ht="37.8" customHeight="1">
      <c r="A195" s="39"/>
      <c r="B195" s="40"/>
      <c r="C195" s="270" t="s">
        <v>375</v>
      </c>
      <c r="D195" s="270" t="s">
        <v>302</v>
      </c>
      <c r="E195" s="271" t="s">
        <v>1127</v>
      </c>
      <c r="F195" s="272" t="s">
        <v>1128</v>
      </c>
      <c r="G195" s="273" t="s">
        <v>328</v>
      </c>
      <c r="H195" s="274">
        <v>9</v>
      </c>
      <c r="I195" s="275"/>
      <c r="J195" s="276">
        <f>ROUND(I195*H195,2)</f>
        <v>0</v>
      </c>
      <c r="K195" s="277"/>
      <c r="L195" s="278"/>
      <c r="M195" s="279" t="s">
        <v>1</v>
      </c>
      <c r="N195" s="280" t="s">
        <v>41</v>
      </c>
      <c r="O195" s="92"/>
      <c r="P195" s="230">
        <f>O195*H195</f>
        <v>0</v>
      </c>
      <c r="Q195" s="230">
        <v>0.062</v>
      </c>
      <c r="R195" s="230">
        <f>Q195*H195</f>
        <v>0.55800000000000005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948</v>
      </c>
      <c r="AT195" s="232" t="s">
        <v>302</v>
      </c>
      <c r="AU195" s="232" t="s">
        <v>86</v>
      </c>
      <c r="AY195" s="18" t="s">
        <v>128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84</v>
      </c>
      <c r="BK195" s="233">
        <f>ROUND(I195*H195,2)</f>
        <v>0</v>
      </c>
      <c r="BL195" s="18" t="s">
        <v>948</v>
      </c>
      <c r="BM195" s="232" t="s">
        <v>1129</v>
      </c>
    </row>
    <row r="196" s="14" customFormat="1">
      <c r="A196" s="14"/>
      <c r="B196" s="245"/>
      <c r="C196" s="246"/>
      <c r="D196" s="236" t="s">
        <v>137</v>
      </c>
      <c r="E196" s="247" t="s">
        <v>1</v>
      </c>
      <c r="F196" s="248" t="s">
        <v>179</v>
      </c>
      <c r="G196" s="246"/>
      <c r="H196" s="249">
        <v>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137</v>
      </c>
      <c r="AU196" s="255" t="s">
        <v>86</v>
      </c>
      <c r="AV196" s="14" t="s">
        <v>86</v>
      </c>
      <c r="AW196" s="14" t="s">
        <v>32</v>
      </c>
      <c r="AX196" s="14" t="s">
        <v>84</v>
      </c>
      <c r="AY196" s="255" t="s">
        <v>128</v>
      </c>
    </row>
    <row r="197" s="2" customFormat="1" ht="16.5" customHeight="1">
      <c r="A197" s="39"/>
      <c r="B197" s="40"/>
      <c r="C197" s="270" t="s">
        <v>381</v>
      </c>
      <c r="D197" s="270" t="s">
        <v>302</v>
      </c>
      <c r="E197" s="271" t="s">
        <v>1130</v>
      </c>
      <c r="F197" s="272" t="s">
        <v>1131</v>
      </c>
      <c r="G197" s="273" t="s">
        <v>328</v>
      </c>
      <c r="H197" s="274">
        <v>9</v>
      </c>
      <c r="I197" s="275"/>
      <c r="J197" s="276">
        <f>ROUND(I197*H197,2)</f>
        <v>0</v>
      </c>
      <c r="K197" s="277"/>
      <c r="L197" s="278"/>
      <c r="M197" s="279" t="s">
        <v>1</v>
      </c>
      <c r="N197" s="280" t="s">
        <v>41</v>
      </c>
      <c r="O197" s="92"/>
      <c r="P197" s="230">
        <f>O197*H197</f>
        <v>0</v>
      </c>
      <c r="Q197" s="230">
        <v>0.0012999999999999999</v>
      </c>
      <c r="R197" s="230">
        <f>Q197*H197</f>
        <v>0.011699999999999999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948</v>
      </c>
      <c r="AT197" s="232" t="s">
        <v>302</v>
      </c>
      <c r="AU197" s="232" t="s">
        <v>86</v>
      </c>
      <c r="AY197" s="18" t="s">
        <v>128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84</v>
      </c>
      <c r="BK197" s="233">
        <f>ROUND(I197*H197,2)</f>
        <v>0</v>
      </c>
      <c r="BL197" s="18" t="s">
        <v>948</v>
      </c>
      <c r="BM197" s="232" t="s">
        <v>1132</v>
      </c>
    </row>
    <row r="198" s="14" customFormat="1">
      <c r="A198" s="14"/>
      <c r="B198" s="245"/>
      <c r="C198" s="246"/>
      <c r="D198" s="236" t="s">
        <v>137</v>
      </c>
      <c r="E198" s="247" t="s">
        <v>1</v>
      </c>
      <c r="F198" s="248" t="s">
        <v>179</v>
      </c>
      <c r="G198" s="246"/>
      <c r="H198" s="249">
        <v>9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137</v>
      </c>
      <c r="AU198" s="255" t="s">
        <v>86</v>
      </c>
      <c r="AV198" s="14" t="s">
        <v>86</v>
      </c>
      <c r="AW198" s="14" t="s">
        <v>32</v>
      </c>
      <c r="AX198" s="14" t="s">
        <v>84</v>
      </c>
      <c r="AY198" s="255" t="s">
        <v>128</v>
      </c>
    </row>
    <row r="199" s="2" customFormat="1" ht="24.15" customHeight="1">
      <c r="A199" s="39"/>
      <c r="B199" s="40"/>
      <c r="C199" s="220" t="s">
        <v>394</v>
      </c>
      <c r="D199" s="220" t="s">
        <v>131</v>
      </c>
      <c r="E199" s="221" t="s">
        <v>1133</v>
      </c>
      <c r="F199" s="222" t="s">
        <v>1134</v>
      </c>
      <c r="G199" s="223" t="s">
        <v>328</v>
      </c>
      <c r="H199" s="224">
        <v>2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41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630</v>
      </c>
      <c r="AT199" s="232" t="s">
        <v>131</v>
      </c>
      <c r="AU199" s="232" t="s">
        <v>86</v>
      </c>
      <c r="AY199" s="18" t="s">
        <v>128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84</v>
      </c>
      <c r="BK199" s="233">
        <f>ROUND(I199*H199,2)</f>
        <v>0</v>
      </c>
      <c r="BL199" s="18" t="s">
        <v>630</v>
      </c>
      <c r="BM199" s="232" t="s">
        <v>1135</v>
      </c>
    </row>
    <row r="200" s="13" customFormat="1">
      <c r="A200" s="13"/>
      <c r="B200" s="234"/>
      <c r="C200" s="235"/>
      <c r="D200" s="236" t="s">
        <v>137</v>
      </c>
      <c r="E200" s="237" t="s">
        <v>1</v>
      </c>
      <c r="F200" s="238" t="s">
        <v>1107</v>
      </c>
      <c r="G200" s="235"/>
      <c r="H200" s="237" t="s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137</v>
      </c>
      <c r="AU200" s="244" t="s">
        <v>86</v>
      </c>
      <c r="AV200" s="13" t="s">
        <v>84</v>
      </c>
      <c r="AW200" s="13" t="s">
        <v>32</v>
      </c>
      <c r="AX200" s="13" t="s">
        <v>76</v>
      </c>
      <c r="AY200" s="244" t="s">
        <v>128</v>
      </c>
    </row>
    <row r="201" s="14" customFormat="1">
      <c r="A201" s="14"/>
      <c r="B201" s="245"/>
      <c r="C201" s="246"/>
      <c r="D201" s="236" t="s">
        <v>137</v>
      </c>
      <c r="E201" s="247" t="s">
        <v>1</v>
      </c>
      <c r="F201" s="248" t="s">
        <v>86</v>
      </c>
      <c r="G201" s="246"/>
      <c r="H201" s="249">
        <v>2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137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128</v>
      </c>
    </row>
    <row r="202" s="2" customFormat="1" ht="37.8" customHeight="1">
      <c r="A202" s="39"/>
      <c r="B202" s="40"/>
      <c r="C202" s="270" t="s">
        <v>399</v>
      </c>
      <c r="D202" s="270" t="s">
        <v>302</v>
      </c>
      <c r="E202" s="271" t="s">
        <v>1136</v>
      </c>
      <c r="F202" s="272" t="s">
        <v>1137</v>
      </c>
      <c r="G202" s="273" t="s">
        <v>328</v>
      </c>
      <c r="H202" s="274">
        <v>2</v>
      </c>
      <c r="I202" s="275"/>
      <c r="J202" s="276">
        <f>ROUND(I202*H202,2)</f>
        <v>0</v>
      </c>
      <c r="K202" s="277"/>
      <c r="L202" s="278"/>
      <c r="M202" s="279" t="s">
        <v>1</v>
      </c>
      <c r="N202" s="280" t="s">
        <v>41</v>
      </c>
      <c r="O202" s="92"/>
      <c r="P202" s="230">
        <f>O202*H202</f>
        <v>0</v>
      </c>
      <c r="Q202" s="230">
        <v>0.11500000000000001</v>
      </c>
      <c r="R202" s="230">
        <f>Q202*H202</f>
        <v>0.23000000000000001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948</v>
      </c>
      <c r="AT202" s="232" t="s">
        <v>302</v>
      </c>
      <c r="AU202" s="232" t="s">
        <v>86</v>
      </c>
      <c r="AY202" s="18" t="s">
        <v>128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948</v>
      </c>
      <c r="BM202" s="232" t="s">
        <v>1138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86</v>
      </c>
      <c r="G203" s="246"/>
      <c r="H203" s="249">
        <v>2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128</v>
      </c>
    </row>
    <row r="204" s="2" customFormat="1" ht="16.5" customHeight="1">
      <c r="A204" s="39"/>
      <c r="B204" s="40"/>
      <c r="C204" s="270" t="s">
        <v>406</v>
      </c>
      <c r="D204" s="270" t="s">
        <v>302</v>
      </c>
      <c r="E204" s="271" t="s">
        <v>1139</v>
      </c>
      <c r="F204" s="272" t="s">
        <v>1140</v>
      </c>
      <c r="G204" s="273" t="s">
        <v>328</v>
      </c>
      <c r="H204" s="274">
        <v>2</v>
      </c>
      <c r="I204" s="275"/>
      <c r="J204" s="276">
        <f>ROUND(I204*H204,2)</f>
        <v>0</v>
      </c>
      <c r="K204" s="277"/>
      <c r="L204" s="278"/>
      <c r="M204" s="279" t="s">
        <v>1</v>
      </c>
      <c r="N204" s="280" t="s">
        <v>41</v>
      </c>
      <c r="O204" s="92"/>
      <c r="P204" s="230">
        <f>O204*H204</f>
        <v>0</v>
      </c>
      <c r="Q204" s="230">
        <v>0.0016000000000000001</v>
      </c>
      <c r="R204" s="230">
        <f>Q204*H204</f>
        <v>0.0032000000000000002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948</v>
      </c>
      <c r="AT204" s="232" t="s">
        <v>302</v>
      </c>
      <c r="AU204" s="232" t="s">
        <v>86</v>
      </c>
      <c r="AY204" s="18" t="s">
        <v>128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948</v>
      </c>
      <c r="BM204" s="232" t="s">
        <v>1141</v>
      </c>
    </row>
    <row r="205" s="14" customFormat="1">
      <c r="A205" s="14"/>
      <c r="B205" s="245"/>
      <c r="C205" s="246"/>
      <c r="D205" s="236" t="s">
        <v>137</v>
      </c>
      <c r="E205" s="247" t="s">
        <v>1</v>
      </c>
      <c r="F205" s="248" t="s">
        <v>86</v>
      </c>
      <c r="G205" s="246"/>
      <c r="H205" s="249">
        <v>2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137</v>
      </c>
      <c r="AU205" s="255" t="s">
        <v>86</v>
      </c>
      <c r="AV205" s="14" t="s">
        <v>86</v>
      </c>
      <c r="AW205" s="14" t="s">
        <v>32</v>
      </c>
      <c r="AX205" s="14" t="s">
        <v>84</v>
      </c>
      <c r="AY205" s="255" t="s">
        <v>128</v>
      </c>
    </row>
    <row r="206" s="2" customFormat="1" ht="24.15" customHeight="1">
      <c r="A206" s="39"/>
      <c r="B206" s="40"/>
      <c r="C206" s="220" t="s">
        <v>388</v>
      </c>
      <c r="D206" s="220" t="s">
        <v>131</v>
      </c>
      <c r="E206" s="221" t="s">
        <v>1142</v>
      </c>
      <c r="F206" s="222" t="s">
        <v>1143</v>
      </c>
      <c r="G206" s="223" t="s">
        <v>328</v>
      </c>
      <c r="H206" s="224">
        <v>11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41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630</v>
      </c>
      <c r="AT206" s="232" t="s">
        <v>131</v>
      </c>
      <c r="AU206" s="232" t="s">
        <v>86</v>
      </c>
      <c r="AY206" s="18" t="s">
        <v>128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84</v>
      </c>
      <c r="BK206" s="233">
        <f>ROUND(I206*H206,2)</f>
        <v>0</v>
      </c>
      <c r="BL206" s="18" t="s">
        <v>630</v>
      </c>
      <c r="BM206" s="232" t="s">
        <v>1144</v>
      </c>
    </row>
    <row r="207" s="14" customFormat="1">
      <c r="A207" s="14"/>
      <c r="B207" s="245"/>
      <c r="C207" s="246"/>
      <c r="D207" s="236" t="s">
        <v>137</v>
      </c>
      <c r="E207" s="247" t="s">
        <v>1</v>
      </c>
      <c r="F207" s="248" t="s">
        <v>195</v>
      </c>
      <c r="G207" s="246"/>
      <c r="H207" s="249">
        <v>11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137</v>
      </c>
      <c r="AU207" s="255" t="s">
        <v>86</v>
      </c>
      <c r="AV207" s="14" t="s">
        <v>86</v>
      </c>
      <c r="AW207" s="14" t="s">
        <v>32</v>
      </c>
      <c r="AX207" s="14" t="s">
        <v>84</v>
      </c>
      <c r="AY207" s="255" t="s">
        <v>128</v>
      </c>
    </row>
    <row r="208" s="2" customFormat="1" ht="16.5" customHeight="1">
      <c r="A208" s="39"/>
      <c r="B208" s="40"/>
      <c r="C208" s="270" t="s">
        <v>416</v>
      </c>
      <c r="D208" s="270" t="s">
        <v>302</v>
      </c>
      <c r="E208" s="271" t="s">
        <v>1145</v>
      </c>
      <c r="F208" s="272" t="s">
        <v>1146</v>
      </c>
      <c r="G208" s="273" t="s">
        <v>328</v>
      </c>
      <c r="H208" s="274">
        <v>11</v>
      </c>
      <c r="I208" s="275"/>
      <c r="J208" s="276">
        <f>ROUND(I208*H208,2)</f>
        <v>0</v>
      </c>
      <c r="K208" s="277"/>
      <c r="L208" s="278"/>
      <c r="M208" s="279" t="s">
        <v>1</v>
      </c>
      <c r="N208" s="280" t="s">
        <v>41</v>
      </c>
      <c r="O208" s="92"/>
      <c r="P208" s="230">
        <f>O208*H208</f>
        <v>0</v>
      </c>
      <c r="Q208" s="230">
        <v>0.00059999999999999995</v>
      </c>
      <c r="R208" s="230">
        <f>Q208*H208</f>
        <v>0.0065999999999999991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948</v>
      </c>
      <c r="AT208" s="232" t="s">
        <v>302</v>
      </c>
      <c r="AU208" s="232" t="s">
        <v>86</v>
      </c>
      <c r="AY208" s="18" t="s">
        <v>128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84</v>
      </c>
      <c r="BK208" s="233">
        <f>ROUND(I208*H208,2)</f>
        <v>0</v>
      </c>
      <c r="BL208" s="18" t="s">
        <v>948</v>
      </c>
      <c r="BM208" s="232" t="s">
        <v>1147</v>
      </c>
    </row>
    <row r="209" s="14" customFormat="1">
      <c r="A209" s="14"/>
      <c r="B209" s="245"/>
      <c r="C209" s="246"/>
      <c r="D209" s="236" t="s">
        <v>137</v>
      </c>
      <c r="E209" s="247" t="s">
        <v>1</v>
      </c>
      <c r="F209" s="248" t="s">
        <v>195</v>
      </c>
      <c r="G209" s="246"/>
      <c r="H209" s="249">
        <v>11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137</v>
      </c>
      <c r="AU209" s="255" t="s">
        <v>86</v>
      </c>
      <c r="AV209" s="14" t="s">
        <v>86</v>
      </c>
      <c r="AW209" s="14" t="s">
        <v>32</v>
      </c>
      <c r="AX209" s="14" t="s">
        <v>84</v>
      </c>
      <c r="AY209" s="255" t="s">
        <v>128</v>
      </c>
    </row>
    <row r="210" s="2" customFormat="1" ht="37.8" customHeight="1">
      <c r="A210" s="39"/>
      <c r="B210" s="40"/>
      <c r="C210" s="220" t="s">
        <v>421</v>
      </c>
      <c r="D210" s="220" t="s">
        <v>131</v>
      </c>
      <c r="E210" s="221" t="s">
        <v>1148</v>
      </c>
      <c r="F210" s="222" t="s">
        <v>1149</v>
      </c>
      <c r="G210" s="223" t="s">
        <v>430</v>
      </c>
      <c r="H210" s="224">
        <v>302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41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630</v>
      </c>
      <c r="AT210" s="232" t="s">
        <v>131</v>
      </c>
      <c r="AU210" s="232" t="s">
        <v>86</v>
      </c>
      <c r="AY210" s="18" t="s">
        <v>128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630</v>
      </c>
      <c r="BM210" s="232" t="s">
        <v>1150</v>
      </c>
    </row>
    <row r="211" s="13" customFormat="1">
      <c r="A211" s="13"/>
      <c r="B211" s="234"/>
      <c r="C211" s="235"/>
      <c r="D211" s="236" t="s">
        <v>137</v>
      </c>
      <c r="E211" s="237" t="s">
        <v>1</v>
      </c>
      <c r="F211" s="238" t="s">
        <v>1151</v>
      </c>
      <c r="G211" s="235"/>
      <c r="H211" s="237" t="s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137</v>
      </c>
      <c r="AU211" s="244" t="s">
        <v>86</v>
      </c>
      <c r="AV211" s="13" t="s">
        <v>84</v>
      </c>
      <c r="AW211" s="13" t="s">
        <v>32</v>
      </c>
      <c r="AX211" s="13" t="s">
        <v>76</v>
      </c>
      <c r="AY211" s="244" t="s">
        <v>128</v>
      </c>
    </row>
    <row r="212" s="14" customFormat="1">
      <c r="A212" s="14"/>
      <c r="B212" s="245"/>
      <c r="C212" s="246"/>
      <c r="D212" s="236" t="s">
        <v>137</v>
      </c>
      <c r="E212" s="247" t="s">
        <v>1</v>
      </c>
      <c r="F212" s="248" t="s">
        <v>1152</v>
      </c>
      <c r="G212" s="246"/>
      <c r="H212" s="249">
        <v>302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137</v>
      </c>
      <c r="AU212" s="255" t="s">
        <v>86</v>
      </c>
      <c r="AV212" s="14" t="s">
        <v>86</v>
      </c>
      <c r="AW212" s="14" t="s">
        <v>32</v>
      </c>
      <c r="AX212" s="14" t="s">
        <v>84</v>
      </c>
      <c r="AY212" s="255" t="s">
        <v>128</v>
      </c>
    </row>
    <row r="213" s="2" customFormat="1" ht="16.5" customHeight="1">
      <c r="A213" s="39"/>
      <c r="B213" s="40"/>
      <c r="C213" s="270" t="s">
        <v>427</v>
      </c>
      <c r="D213" s="270" t="s">
        <v>302</v>
      </c>
      <c r="E213" s="271" t="s">
        <v>1153</v>
      </c>
      <c r="F213" s="272" t="s">
        <v>1154</v>
      </c>
      <c r="G213" s="273" t="s">
        <v>1155</v>
      </c>
      <c r="H213" s="274">
        <v>364.66500000000002</v>
      </c>
      <c r="I213" s="275"/>
      <c r="J213" s="276">
        <f>ROUND(I213*H213,2)</f>
        <v>0</v>
      </c>
      <c r="K213" s="277"/>
      <c r="L213" s="278"/>
      <c r="M213" s="279" t="s">
        <v>1</v>
      </c>
      <c r="N213" s="280" t="s">
        <v>41</v>
      </c>
      <c r="O213" s="92"/>
      <c r="P213" s="230">
        <f>O213*H213</f>
        <v>0</v>
      </c>
      <c r="Q213" s="230">
        <v>0.001</v>
      </c>
      <c r="R213" s="230">
        <f>Q213*H213</f>
        <v>0.36466500000000002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948</v>
      </c>
      <c r="AT213" s="232" t="s">
        <v>302</v>
      </c>
      <c r="AU213" s="232" t="s">
        <v>86</v>
      </c>
      <c r="AY213" s="18" t="s">
        <v>128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84</v>
      </c>
      <c r="BK213" s="233">
        <f>ROUND(I213*H213,2)</f>
        <v>0</v>
      </c>
      <c r="BL213" s="18" t="s">
        <v>948</v>
      </c>
      <c r="BM213" s="232" t="s">
        <v>1156</v>
      </c>
    </row>
    <row r="214" s="14" customFormat="1">
      <c r="A214" s="14"/>
      <c r="B214" s="245"/>
      <c r="C214" s="246"/>
      <c r="D214" s="236" t="s">
        <v>137</v>
      </c>
      <c r="E214" s="247" t="s">
        <v>1</v>
      </c>
      <c r="F214" s="248" t="s">
        <v>1157</v>
      </c>
      <c r="G214" s="246"/>
      <c r="H214" s="249">
        <v>317.10000000000002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137</v>
      </c>
      <c r="AU214" s="255" t="s">
        <v>86</v>
      </c>
      <c r="AV214" s="14" t="s">
        <v>86</v>
      </c>
      <c r="AW214" s="14" t="s">
        <v>32</v>
      </c>
      <c r="AX214" s="14" t="s">
        <v>84</v>
      </c>
      <c r="AY214" s="255" t="s">
        <v>128</v>
      </c>
    </row>
    <row r="215" s="14" customFormat="1">
      <c r="A215" s="14"/>
      <c r="B215" s="245"/>
      <c r="C215" s="246"/>
      <c r="D215" s="236" t="s">
        <v>137</v>
      </c>
      <c r="E215" s="246"/>
      <c r="F215" s="248" t="s">
        <v>1158</v>
      </c>
      <c r="G215" s="246"/>
      <c r="H215" s="249">
        <v>364.66500000000002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137</v>
      </c>
      <c r="AU215" s="255" t="s">
        <v>86</v>
      </c>
      <c r="AV215" s="14" t="s">
        <v>86</v>
      </c>
      <c r="AW215" s="14" t="s">
        <v>4</v>
      </c>
      <c r="AX215" s="14" t="s">
        <v>84</v>
      </c>
      <c r="AY215" s="255" t="s">
        <v>128</v>
      </c>
    </row>
    <row r="216" s="2" customFormat="1" ht="37.8" customHeight="1">
      <c r="A216" s="39"/>
      <c r="B216" s="40"/>
      <c r="C216" s="220" t="s">
        <v>436</v>
      </c>
      <c r="D216" s="220" t="s">
        <v>131</v>
      </c>
      <c r="E216" s="221" t="s">
        <v>1159</v>
      </c>
      <c r="F216" s="222" t="s">
        <v>1160</v>
      </c>
      <c r="G216" s="223" t="s">
        <v>430</v>
      </c>
      <c r="H216" s="224">
        <v>17.5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41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630</v>
      </c>
      <c r="AT216" s="232" t="s">
        <v>131</v>
      </c>
      <c r="AU216" s="232" t="s">
        <v>86</v>
      </c>
      <c r="AY216" s="18" t="s">
        <v>128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84</v>
      </c>
      <c r="BK216" s="233">
        <f>ROUND(I216*H216,2)</f>
        <v>0</v>
      </c>
      <c r="BL216" s="18" t="s">
        <v>630</v>
      </c>
      <c r="BM216" s="232" t="s">
        <v>1161</v>
      </c>
    </row>
    <row r="217" s="14" customFormat="1">
      <c r="A217" s="14"/>
      <c r="B217" s="245"/>
      <c r="C217" s="246"/>
      <c r="D217" s="236" t="s">
        <v>137</v>
      </c>
      <c r="E217" s="247" t="s">
        <v>1</v>
      </c>
      <c r="F217" s="248" t="s">
        <v>1162</v>
      </c>
      <c r="G217" s="246"/>
      <c r="H217" s="249">
        <v>17.5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137</v>
      </c>
      <c r="AU217" s="255" t="s">
        <v>86</v>
      </c>
      <c r="AV217" s="14" t="s">
        <v>86</v>
      </c>
      <c r="AW217" s="14" t="s">
        <v>32</v>
      </c>
      <c r="AX217" s="14" t="s">
        <v>84</v>
      </c>
      <c r="AY217" s="255" t="s">
        <v>128</v>
      </c>
    </row>
    <row r="218" s="2" customFormat="1" ht="16.5" customHeight="1">
      <c r="A218" s="39"/>
      <c r="B218" s="40"/>
      <c r="C218" s="270" t="s">
        <v>444</v>
      </c>
      <c r="D218" s="270" t="s">
        <v>302</v>
      </c>
      <c r="E218" s="271" t="s">
        <v>1163</v>
      </c>
      <c r="F218" s="272" t="s">
        <v>1164</v>
      </c>
      <c r="G218" s="273" t="s">
        <v>1155</v>
      </c>
      <c r="H218" s="274">
        <v>12.478</v>
      </c>
      <c r="I218" s="275"/>
      <c r="J218" s="276">
        <f>ROUND(I218*H218,2)</f>
        <v>0</v>
      </c>
      <c r="K218" s="277"/>
      <c r="L218" s="278"/>
      <c r="M218" s="279" t="s">
        <v>1</v>
      </c>
      <c r="N218" s="280" t="s">
        <v>41</v>
      </c>
      <c r="O218" s="92"/>
      <c r="P218" s="230">
        <f>O218*H218</f>
        <v>0</v>
      </c>
      <c r="Q218" s="230">
        <v>0.001</v>
      </c>
      <c r="R218" s="230">
        <f>Q218*H218</f>
        <v>0.012478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948</v>
      </c>
      <c r="AT218" s="232" t="s">
        <v>302</v>
      </c>
      <c r="AU218" s="232" t="s">
        <v>86</v>
      </c>
      <c r="AY218" s="18" t="s">
        <v>128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948</v>
      </c>
      <c r="BM218" s="232" t="s">
        <v>1165</v>
      </c>
    </row>
    <row r="219" s="14" customFormat="1">
      <c r="A219" s="14"/>
      <c r="B219" s="245"/>
      <c r="C219" s="246"/>
      <c r="D219" s="236" t="s">
        <v>137</v>
      </c>
      <c r="E219" s="247" t="s">
        <v>1</v>
      </c>
      <c r="F219" s="248" t="s">
        <v>1166</v>
      </c>
      <c r="G219" s="246"/>
      <c r="H219" s="249">
        <v>10.85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137</v>
      </c>
      <c r="AU219" s="255" t="s">
        <v>86</v>
      </c>
      <c r="AV219" s="14" t="s">
        <v>86</v>
      </c>
      <c r="AW219" s="14" t="s">
        <v>32</v>
      </c>
      <c r="AX219" s="14" t="s">
        <v>84</v>
      </c>
      <c r="AY219" s="255" t="s">
        <v>128</v>
      </c>
    </row>
    <row r="220" s="14" customFormat="1">
      <c r="A220" s="14"/>
      <c r="B220" s="245"/>
      <c r="C220" s="246"/>
      <c r="D220" s="236" t="s">
        <v>137</v>
      </c>
      <c r="E220" s="246"/>
      <c r="F220" s="248" t="s">
        <v>1167</v>
      </c>
      <c r="G220" s="246"/>
      <c r="H220" s="249">
        <v>12.478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137</v>
      </c>
      <c r="AU220" s="255" t="s">
        <v>86</v>
      </c>
      <c r="AV220" s="14" t="s">
        <v>86</v>
      </c>
      <c r="AW220" s="14" t="s">
        <v>4</v>
      </c>
      <c r="AX220" s="14" t="s">
        <v>84</v>
      </c>
      <c r="AY220" s="255" t="s">
        <v>128</v>
      </c>
    </row>
    <row r="221" s="2" customFormat="1" ht="16.5" customHeight="1">
      <c r="A221" s="39"/>
      <c r="B221" s="40"/>
      <c r="C221" s="220" t="s">
        <v>449</v>
      </c>
      <c r="D221" s="220" t="s">
        <v>131</v>
      </c>
      <c r="E221" s="221" t="s">
        <v>1168</v>
      </c>
      <c r="F221" s="222" t="s">
        <v>1169</v>
      </c>
      <c r="G221" s="223" t="s">
        <v>328</v>
      </c>
      <c r="H221" s="224">
        <v>11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41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630</v>
      </c>
      <c r="AT221" s="232" t="s">
        <v>131</v>
      </c>
      <c r="AU221" s="232" t="s">
        <v>86</v>
      </c>
      <c r="AY221" s="18" t="s">
        <v>128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84</v>
      </c>
      <c r="BK221" s="233">
        <f>ROUND(I221*H221,2)</f>
        <v>0</v>
      </c>
      <c r="BL221" s="18" t="s">
        <v>630</v>
      </c>
      <c r="BM221" s="232" t="s">
        <v>1170</v>
      </c>
    </row>
    <row r="222" s="14" customFormat="1">
      <c r="A222" s="14"/>
      <c r="B222" s="245"/>
      <c r="C222" s="246"/>
      <c r="D222" s="236" t="s">
        <v>137</v>
      </c>
      <c r="E222" s="247" t="s">
        <v>1</v>
      </c>
      <c r="F222" s="248" t="s">
        <v>195</v>
      </c>
      <c r="G222" s="246"/>
      <c r="H222" s="249">
        <v>11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137</v>
      </c>
      <c r="AU222" s="255" t="s">
        <v>86</v>
      </c>
      <c r="AV222" s="14" t="s">
        <v>86</v>
      </c>
      <c r="AW222" s="14" t="s">
        <v>32</v>
      </c>
      <c r="AX222" s="14" t="s">
        <v>84</v>
      </c>
      <c r="AY222" s="255" t="s">
        <v>128</v>
      </c>
    </row>
    <row r="223" s="2" customFormat="1" ht="16.5" customHeight="1">
      <c r="A223" s="39"/>
      <c r="B223" s="40"/>
      <c r="C223" s="270" t="s">
        <v>454</v>
      </c>
      <c r="D223" s="270" t="s">
        <v>302</v>
      </c>
      <c r="E223" s="271" t="s">
        <v>1171</v>
      </c>
      <c r="F223" s="272" t="s">
        <v>1172</v>
      </c>
      <c r="G223" s="273" t="s">
        <v>328</v>
      </c>
      <c r="H223" s="274">
        <v>11</v>
      </c>
      <c r="I223" s="275"/>
      <c r="J223" s="276">
        <f>ROUND(I223*H223,2)</f>
        <v>0</v>
      </c>
      <c r="K223" s="277"/>
      <c r="L223" s="278"/>
      <c r="M223" s="279" t="s">
        <v>1</v>
      </c>
      <c r="N223" s="280" t="s">
        <v>41</v>
      </c>
      <c r="O223" s="92"/>
      <c r="P223" s="230">
        <f>O223*H223</f>
        <v>0</v>
      </c>
      <c r="Q223" s="230">
        <v>0.00012999999999999999</v>
      </c>
      <c r="R223" s="230">
        <f>Q223*H223</f>
        <v>0.0014299999999999999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948</v>
      </c>
      <c r="AT223" s="232" t="s">
        <v>302</v>
      </c>
      <c r="AU223" s="232" t="s">
        <v>86</v>
      </c>
      <c r="AY223" s="18" t="s">
        <v>128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84</v>
      </c>
      <c r="BK223" s="233">
        <f>ROUND(I223*H223,2)</f>
        <v>0</v>
      </c>
      <c r="BL223" s="18" t="s">
        <v>948</v>
      </c>
      <c r="BM223" s="232" t="s">
        <v>1173</v>
      </c>
    </row>
    <row r="224" s="14" customFormat="1">
      <c r="A224" s="14"/>
      <c r="B224" s="245"/>
      <c r="C224" s="246"/>
      <c r="D224" s="236" t="s">
        <v>137</v>
      </c>
      <c r="E224" s="247" t="s">
        <v>1</v>
      </c>
      <c r="F224" s="248" t="s">
        <v>195</v>
      </c>
      <c r="G224" s="246"/>
      <c r="H224" s="249">
        <v>11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137</v>
      </c>
      <c r="AU224" s="255" t="s">
        <v>86</v>
      </c>
      <c r="AV224" s="14" t="s">
        <v>86</v>
      </c>
      <c r="AW224" s="14" t="s">
        <v>32</v>
      </c>
      <c r="AX224" s="14" t="s">
        <v>84</v>
      </c>
      <c r="AY224" s="255" t="s">
        <v>128</v>
      </c>
    </row>
    <row r="225" s="2" customFormat="1" ht="16.5" customHeight="1">
      <c r="A225" s="39"/>
      <c r="B225" s="40"/>
      <c r="C225" s="220" t="s">
        <v>458</v>
      </c>
      <c r="D225" s="220" t="s">
        <v>131</v>
      </c>
      <c r="E225" s="221" t="s">
        <v>1174</v>
      </c>
      <c r="F225" s="222" t="s">
        <v>1175</v>
      </c>
      <c r="G225" s="223" t="s">
        <v>328</v>
      </c>
      <c r="H225" s="224">
        <v>11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41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630</v>
      </c>
      <c r="AT225" s="232" t="s">
        <v>131</v>
      </c>
      <c r="AU225" s="232" t="s">
        <v>86</v>
      </c>
      <c r="AY225" s="18" t="s">
        <v>128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84</v>
      </c>
      <c r="BK225" s="233">
        <f>ROUND(I225*H225,2)</f>
        <v>0</v>
      </c>
      <c r="BL225" s="18" t="s">
        <v>630</v>
      </c>
      <c r="BM225" s="232" t="s">
        <v>1176</v>
      </c>
    </row>
    <row r="226" s="14" customFormat="1">
      <c r="A226" s="14"/>
      <c r="B226" s="245"/>
      <c r="C226" s="246"/>
      <c r="D226" s="236" t="s">
        <v>137</v>
      </c>
      <c r="E226" s="247" t="s">
        <v>1</v>
      </c>
      <c r="F226" s="248" t="s">
        <v>195</v>
      </c>
      <c r="G226" s="246"/>
      <c r="H226" s="249">
        <v>11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137</v>
      </c>
      <c r="AU226" s="255" t="s">
        <v>86</v>
      </c>
      <c r="AV226" s="14" t="s">
        <v>86</v>
      </c>
      <c r="AW226" s="14" t="s">
        <v>32</v>
      </c>
      <c r="AX226" s="14" t="s">
        <v>84</v>
      </c>
      <c r="AY226" s="255" t="s">
        <v>128</v>
      </c>
    </row>
    <row r="227" s="2" customFormat="1" ht="24.15" customHeight="1">
      <c r="A227" s="39"/>
      <c r="B227" s="40"/>
      <c r="C227" s="270" t="s">
        <v>462</v>
      </c>
      <c r="D227" s="270" t="s">
        <v>302</v>
      </c>
      <c r="E227" s="271" t="s">
        <v>1177</v>
      </c>
      <c r="F227" s="272" t="s">
        <v>1178</v>
      </c>
      <c r="G227" s="273" t="s">
        <v>328</v>
      </c>
      <c r="H227" s="274">
        <v>11</v>
      </c>
      <c r="I227" s="275"/>
      <c r="J227" s="276">
        <f>ROUND(I227*H227,2)</f>
        <v>0</v>
      </c>
      <c r="K227" s="277"/>
      <c r="L227" s="278"/>
      <c r="M227" s="279" t="s">
        <v>1</v>
      </c>
      <c r="N227" s="280" t="s">
        <v>41</v>
      </c>
      <c r="O227" s="92"/>
      <c r="P227" s="230">
        <f>O227*H227</f>
        <v>0</v>
      </c>
      <c r="Q227" s="230">
        <v>0.00014999999999999999</v>
      </c>
      <c r="R227" s="230">
        <f>Q227*H227</f>
        <v>0.0016499999999999998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948</v>
      </c>
      <c r="AT227" s="232" t="s">
        <v>302</v>
      </c>
      <c r="AU227" s="232" t="s">
        <v>86</v>
      </c>
      <c r="AY227" s="18" t="s">
        <v>128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84</v>
      </c>
      <c r="BK227" s="233">
        <f>ROUND(I227*H227,2)</f>
        <v>0</v>
      </c>
      <c r="BL227" s="18" t="s">
        <v>948</v>
      </c>
      <c r="BM227" s="232" t="s">
        <v>1179</v>
      </c>
    </row>
    <row r="228" s="14" customFormat="1">
      <c r="A228" s="14"/>
      <c r="B228" s="245"/>
      <c r="C228" s="246"/>
      <c r="D228" s="236" t="s">
        <v>137</v>
      </c>
      <c r="E228" s="247" t="s">
        <v>1</v>
      </c>
      <c r="F228" s="248" t="s">
        <v>195</v>
      </c>
      <c r="G228" s="246"/>
      <c r="H228" s="249">
        <v>11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137</v>
      </c>
      <c r="AU228" s="255" t="s">
        <v>86</v>
      </c>
      <c r="AV228" s="14" t="s">
        <v>86</v>
      </c>
      <c r="AW228" s="14" t="s">
        <v>32</v>
      </c>
      <c r="AX228" s="14" t="s">
        <v>84</v>
      </c>
      <c r="AY228" s="255" t="s">
        <v>128</v>
      </c>
    </row>
    <row r="229" s="12" customFormat="1" ht="22.8" customHeight="1">
      <c r="A229" s="12"/>
      <c r="B229" s="204"/>
      <c r="C229" s="205"/>
      <c r="D229" s="206" t="s">
        <v>75</v>
      </c>
      <c r="E229" s="218" t="s">
        <v>1180</v>
      </c>
      <c r="F229" s="218" t="s">
        <v>1181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SUM(P230:P336)</f>
        <v>0</v>
      </c>
      <c r="Q229" s="212"/>
      <c r="R229" s="213">
        <f>SUM(R230:R336)</f>
        <v>149.85442691000003</v>
      </c>
      <c r="S229" s="212"/>
      <c r="T229" s="214">
        <f>SUM(T230:T336)</f>
        <v>10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144</v>
      </c>
      <c r="AT229" s="216" t="s">
        <v>75</v>
      </c>
      <c r="AU229" s="216" t="s">
        <v>84</v>
      </c>
      <c r="AY229" s="215" t="s">
        <v>128</v>
      </c>
      <c r="BK229" s="217">
        <f>SUM(BK230:BK336)</f>
        <v>0</v>
      </c>
    </row>
    <row r="230" s="2" customFormat="1" ht="24.15" customHeight="1">
      <c r="A230" s="39"/>
      <c r="B230" s="40"/>
      <c r="C230" s="220" t="s">
        <v>467</v>
      </c>
      <c r="D230" s="220" t="s">
        <v>131</v>
      </c>
      <c r="E230" s="221" t="s">
        <v>1182</v>
      </c>
      <c r="F230" s="222" t="s">
        <v>1183</v>
      </c>
      <c r="G230" s="223" t="s">
        <v>1184</v>
      </c>
      <c r="H230" s="224">
        <v>0.29999999999999999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41</v>
      </c>
      <c r="O230" s="92"/>
      <c r="P230" s="230">
        <f>O230*H230</f>
        <v>0</v>
      </c>
      <c r="Q230" s="230">
        <v>0.0088000000000000005</v>
      </c>
      <c r="R230" s="230">
        <f>Q230*H230</f>
        <v>0.00264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630</v>
      </c>
      <c r="AT230" s="232" t="s">
        <v>131</v>
      </c>
      <c r="AU230" s="232" t="s">
        <v>86</v>
      </c>
      <c r="AY230" s="18" t="s">
        <v>128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84</v>
      </c>
      <c r="BK230" s="233">
        <f>ROUND(I230*H230,2)</f>
        <v>0</v>
      </c>
      <c r="BL230" s="18" t="s">
        <v>630</v>
      </c>
      <c r="BM230" s="232" t="s">
        <v>1185</v>
      </c>
    </row>
    <row r="231" s="14" customFormat="1">
      <c r="A231" s="14"/>
      <c r="B231" s="245"/>
      <c r="C231" s="246"/>
      <c r="D231" s="236" t="s">
        <v>137</v>
      </c>
      <c r="E231" s="247" t="s">
        <v>1</v>
      </c>
      <c r="F231" s="248" t="s">
        <v>1186</v>
      </c>
      <c r="G231" s="246"/>
      <c r="H231" s="249">
        <v>0.29999999999999999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137</v>
      </c>
      <c r="AU231" s="255" t="s">
        <v>86</v>
      </c>
      <c r="AV231" s="14" t="s">
        <v>86</v>
      </c>
      <c r="AW231" s="14" t="s">
        <v>32</v>
      </c>
      <c r="AX231" s="14" t="s">
        <v>84</v>
      </c>
      <c r="AY231" s="255" t="s">
        <v>128</v>
      </c>
    </row>
    <row r="232" s="2" customFormat="1" ht="24.15" customHeight="1">
      <c r="A232" s="39"/>
      <c r="B232" s="40"/>
      <c r="C232" s="220" t="s">
        <v>472</v>
      </c>
      <c r="D232" s="220" t="s">
        <v>131</v>
      </c>
      <c r="E232" s="221" t="s">
        <v>1187</v>
      </c>
      <c r="F232" s="222" t="s">
        <v>1188</v>
      </c>
      <c r="G232" s="223" t="s">
        <v>430</v>
      </c>
      <c r="H232" s="224">
        <v>30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41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630</v>
      </c>
      <c r="AT232" s="232" t="s">
        <v>131</v>
      </c>
      <c r="AU232" s="232" t="s">
        <v>86</v>
      </c>
      <c r="AY232" s="18" t="s">
        <v>128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84</v>
      </c>
      <c r="BK232" s="233">
        <f>ROUND(I232*H232,2)</f>
        <v>0</v>
      </c>
      <c r="BL232" s="18" t="s">
        <v>630</v>
      </c>
      <c r="BM232" s="232" t="s">
        <v>1189</v>
      </c>
    </row>
    <row r="233" s="13" customFormat="1">
      <c r="A233" s="13"/>
      <c r="B233" s="234"/>
      <c r="C233" s="235"/>
      <c r="D233" s="236" t="s">
        <v>137</v>
      </c>
      <c r="E233" s="237" t="s">
        <v>1</v>
      </c>
      <c r="F233" s="238" t="s">
        <v>1190</v>
      </c>
      <c r="G233" s="235"/>
      <c r="H233" s="237" t="s">
        <v>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137</v>
      </c>
      <c r="AU233" s="244" t="s">
        <v>86</v>
      </c>
      <c r="AV233" s="13" t="s">
        <v>84</v>
      </c>
      <c r="AW233" s="13" t="s">
        <v>32</v>
      </c>
      <c r="AX233" s="13" t="s">
        <v>76</v>
      </c>
      <c r="AY233" s="244" t="s">
        <v>128</v>
      </c>
    </row>
    <row r="234" s="14" customFormat="1">
      <c r="A234" s="14"/>
      <c r="B234" s="245"/>
      <c r="C234" s="246"/>
      <c r="D234" s="236" t="s">
        <v>137</v>
      </c>
      <c r="E234" s="247" t="s">
        <v>1</v>
      </c>
      <c r="F234" s="248" t="s">
        <v>427</v>
      </c>
      <c r="G234" s="246"/>
      <c r="H234" s="249">
        <v>30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137</v>
      </c>
      <c r="AU234" s="255" t="s">
        <v>86</v>
      </c>
      <c r="AV234" s="14" t="s">
        <v>86</v>
      </c>
      <c r="AW234" s="14" t="s">
        <v>32</v>
      </c>
      <c r="AX234" s="14" t="s">
        <v>84</v>
      </c>
      <c r="AY234" s="255" t="s">
        <v>128</v>
      </c>
    </row>
    <row r="235" s="2" customFormat="1" ht="24.15" customHeight="1">
      <c r="A235" s="39"/>
      <c r="B235" s="40"/>
      <c r="C235" s="220" t="s">
        <v>476</v>
      </c>
      <c r="D235" s="220" t="s">
        <v>131</v>
      </c>
      <c r="E235" s="221" t="s">
        <v>1191</v>
      </c>
      <c r="F235" s="222" t="s">
        <v>1192</v>
      </c>
      <c r="G235" s="223" t="s">
        <v>430</v>
      </c>
      <c r="H235" s="224">
        <v>5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41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630</v>
      </c>
      <c r="AT235" s="232" t="s">
        <v>131</v>
      </c>
      <c r="AU235" s="232" t="s">
        <v>86</v>
      </c>
      <c r="AY235" s="18" t="s">
        <v>128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84</v>
      </c>
      <c r="BK235" s="233">
        <f>ROUND(I235*H235,2)</f>
        <v>0</v>
      </c>
      <c r="BL235" s="18" t="s">
        <v>630</v>
      </c>
      <c r="BM235" s="232" t="s">
        <v>1193</v>
      </c>
    </row>
    <row r="236" s="13" customFormat="1">
      <c r="A236" s="13"/>
      <c r="B236" s="234"/>
      <c r="C236" s="235"/>
      <c r="D236" s="236" t="s">
        <v>137</v>
      </c>
      <c r="E236" s="237" t="s">
        <v>1</v>
      </c>
      <c r="F236" s="238" t="s">
        <v>1190</v>
      </c>
      <c r="G236" s="235"/>
      <c r="H236" s="237" t="s">
        <v>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137</v>
      </c>
      <c r="AU236" s="244" t="s">
        <v>86</v>
      </c>
      <c r="AV236" s="13" t="s">
        <v>84</v>
      </c>
      <c r="AW236" s="13" t="s">
        <v>32</v>
      </c>
      <c r="AX236" s="13" t="s">
        <v>76</v>
      </c>
      <c r="AY236" s="244" t="s">
        <v>128</v>
      </c>
    </row>
    <row r="237" s="14" customFormat="1">
      <c r="A237" s="14"/>
      <c r="B237" s="245"/>
      <c r="C237" s="246"/>
      <c r="D237" s="236" t="s">
        <v>137</v>
      </c>
      <c r="E237" s="247" t="s">
        <v>1</v>
      </c>
      <c r="F237" s="248" t="s">
        <v>127</v>
      </c>
      <c r="G237" s="246"/>
      <c r="H237" s="249">
        <v>5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137</v>
      </c>
      <c r="AU237" s="255" t="s">
        <v>86</v>
      </c>
      <c r="AV237" s="14" t="s">
        <v>86</v>
      </c>
      <c r="AW237" s="14" t="s">
        <v>32</v>
      </c>
      <c r="AX237" s="14" t="s">
        <v>84</v>
      </c>
      <c r="AY237" s="255" t="s">
        <v>128</v>
      </c>
    </row>
    <row r="238" s="2" customFormat="1" ht="24.15" customHeight="1">
      <c r="A238" s="39"/>
      <c r="B238" s="40"/>
      <c r="C238" s="220" t="s">
        <v>153</v>
      </c>
      <c r="D238" s="220" t="s">
        <v>131</v>
      </c>
      <c r="E238" s="221" t="s">
        <v>1194</v>
      </c>
      <c r="F238" s="222" t="s">
        <v>1195</v>
      </c>
      <c r="G238" s="223" t="s">
        <v>430</v>
      </c>
      <c r="H238" s="224">
        <v>155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41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630</v>
      </c>
      <c r="AT238" s="232" t="s">
        <v>131</v>
      </c>
      <c r="AU238" s="232" t="s">
        <v>86</v>
      </c>
      <c r="AY238" s="18" t="s">
        <v>128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84</v>
      </c>
      <c r="BK238" s="233">
        <f>ROUND(I238*H238,2)</f>
        <v>0</v>
      </c>
      <c r="BL238" s="18" t="s">
        <v>630</v>
      </c>
      <c r="BM238" s="232" t="s">
        <v>1196</v>
      </c>
    </row>
    <row r="239" s="14" customFormat="1">
      <c r="A239" s="14"/>
      <c r="B239" s="245"/>
      <c r="C239" s="246"/>
      <c r="D239" s="236" t="s">
        <v>137</v>
      </c>
      <c r="E239" s="247" t="s">
        <v>1</v>
      </c>
      <c r="F239" s="248" t="s">
        <v>1197</v>
      </c>
      <c r="G239" s="246"/>
      <c r="H239" s="249">
        <v>155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137</v>
      </c>
      <c r="AU239" s="255" t="s">
        <v>86</v>
      </c>
      <c r="AV239" s="14" t="s">
        <v>86</v>
      </c>
      <c r="AW239" s="14" t="s">
        <v>32</v>
      </c>
      <c r="AX239" s="14" t="s">
        <v>84</v>
      </c>
      <c r="AY239" s="255" t="s">
        <v>128</v>
      </c>
    </row>
    <row r="240" s="2" customFormat="1" ht="24.15" customHeight="1">
      <c r="A240" s="39"/>
      <c r="B240" s="40"/>
      <c r="C240" s="220" t="s">
        <v>483</v>
      </c>
      <c r="D240" s="220" t="s">
        <v>131</v>
      </c>
      <c r="E240" s="221" t="s">
        <v>1198</v>
      </c>
      <c r="F240" s="222" t="s">
        <v>1199</v>
      </c>
      <c r="G240" s="223" t="s">
        <v>430</v>
      </c>
      <c r="H240" s="224">
        <v>110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41</v>
      </c>
      <c r="O240" s="92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630</v>
      </c>
      <c r="AT240" s="232" t="s">
        <v>131</v>
      </c>
      <c r="AU240" s="232" t="s">
        <v>86</v>
      </c>
      <c r="AY240" s="18" t="s">
        <v>128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84</v>
      </c>
      <c r="BK240" s="233">
        <f>ROUND(I240*H240,2)</f>
        <v>0</v>
      </c>
      <c r="BL240" s="18" t="s">
        <v>630</v>
      </c>
      <c r="BM240" s="232" t="s">
        <v>1200</v>
      </c>
    </row>
    <row r="241" s="14" customFormat="1">
      <c r="A241" s="14"/>
      <c r="B241" s="245"/>
      <c r="C241" s="246"/>
      <c r="D241" s="236" t="s">
        <v>137</v>
      </c>
      <c r="E241" s="247" t="s">
        <v>1</v>
      </c>
      <c r="F241" s="248" t="s">
        <v>1201</v>
      </c>
      <c r="G241" s="246"/>
      <c r="H241" s="249">
        <v>110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137</v>
      </c>
      <c r="AU241" s="255" t="s">
        <v>86</v>
      </c>
      <c r="AV241" s="14" t="s">
        <v>86</v>
      </c>
      <c r="AW241" s="14" t="s">
        <v>32</v>
      </c>
      <c r="AX241" s="14" t="s">
        <v>84</v>
      </c>
      <c r="AY241" s="255" t="s">
        <v>128</v>
      </c>
    </row>
    <row r="242" s="2" customFormat="1" ht="37.8" customHeight="1">
      <c r="A242" s="39"/>
      <c r="B242" s="40"/>
      <c r="C242" s="220" t="s">
        <v>487</v>
      </c>
      <c r="D242" s="220" t="s">
        <v>131</v>
      </c>
      <c r="E242" s="221" t="s">
        <v>1202</v>
      </c>
      <c r="F242" s="222" t="s">
        <v>1203</v>
      </c>
      <c r="G242" s="223" t="s">
        <v>253</v>
      </c>
      <c r="H242" s="224">
        <v>102.07299999999999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41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630</v>
      </c>
      <c r="AT242" s="232" t="s">
        <v>131</v>
      </c>
      <c r="AU242" s="232" t="s">
        <v>86</v>
      </c>
      <c r="AY242" s="18" t="s">
        <v>128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84</v>
      </c>
      <c r="BK242" s="233">
        <f>ROUND(I242*H242,2)</f>
        <v>0</v>
      </c>
      <c r="BL242" s="18" t="s">
        <v>630</v>
      </c>
      <c r="BM242" s="232" t="s">
        <v>1204</v>
      </c>
    </row>
    <row r="243" s="13" customFormat="1">
      <c r="A243" s="13"/>
      <c r="B243" s="234"/>
      <c r="C243" s="235"/>
      <c r="D243" s="236" t="s">
        <v>137</v>
      </c>
      <c r="E243" s="237" t="s">
        <v>1</v>
      </c>
      <c r="F243" s="238" t="s">
        <v>1205</v>
      </c>
      <c r="G243" s="235"/>
      <c r="H243" s="237" t="s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137</v>
      </c>
      <c r="AU243" s="244" t="s">
        <v>86</v>
      </c>
      <c r="AV243" s="13" t="s">
        <v>84</v>
      </c>
      <c r="AW243" s="13" t="s">
        <v>32</v>
      </c>
      <c r="AX243" s="13" t="s">
        <v>76</v>
      </c>
      <c r="AY243" s="244" t="s">
        <v>128</v>
      </c>
    </row>
    <row r="244" s="13" customFormat="1">
      <c r="A244" s="13"/>
      <c r="B244" s="234"/>
      <c r="C244" s="235"/>
      <c r="D244" s="236" t="s">
        <v>137</v>
      </c>
      <c r="E244" s="237" t="s">
        <v>1</v>
      </c>
      <c r="F244" s="238" t="s">
        <v>1206</v>
      </c>
      <c r="G244" s="235"/>
      <c r="H244" s="237" t="s">
        <v>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137</v>
      </c>
      <c r="AU244" s="244" t="s">
        <v>86</v>
      </c>
      <c r="AV244" s="13" t="s">
        <v>84</v>
      </c>
      <c r="AW244" s="13" t="s">
        <v>32</v>
      </c>
      <c r="AX244" s="13" t="s">
        <v>76</v>
      </c>
      <c r="AY244" s="244" t="s">
        <v>128</v>
      </c>
    </row>
    <row r="245" s="14" customFormat="1">
      <c r="A245" s="14"/>
      <c r="B245" s="245"/>
      <c r="C245" s="246"/>
      <c r="D245" s="236" t="s">
        <v>137</v>
      </c>
      <c r="E245" s="247" t="s">
        <v>1</v>
      </c>
      <c r="F245" s="248" t="s">
        <v>1207</v>
      </c>
      <c r="G245" s="246"/>
      <c r="H245" s="249">
        <v>114.325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137</v>
      </c>
      <c r="AU245" s="255" t="s">
        <v>86</v>
      </c>
      <c r="AV245" s="14" t="s">
        <v>86</v>
      </c>
      <c r="AW245" s="14" t="s">
        <v>32</v>
      </c>
      <c r="AX245" s="14" t="s">
        <v>76</v>
      </c>
      <c r="AY245" s="255" t="s">
        <v>128</v>
      </c>
    </row>
    <row r="246" s="13" customFormat="1">
      <c r="A246" s="13"/>
      <c r="B246" s="234"/>
      <c r="C246" s="235"/>
      <c r="D246" s="236" t="s">
        <v>137</v>
      </c>
      <c r="E246" s="237" t="s">
        <v>1</v>
      </c>
      <c r="F246" s="238" t="s">
        <v>1208</v>
      </c>
      <c r="G246" s="235"/>
      <c r="H246" s="237" t="s">
        <v>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137</v>
      </c>
      <c r="AU246" s="244" t="s">
        <v>86</v>
      </c>
      <c r="AV246" s="13" t="s">
        <v>84</v>
      </c>
      <c r="AW246" s="13" t="s">
        <v>32</v>
      </c>
      <c r="AX246" s="13" t="s">
        <v>76</v>
      </c>
      <c r="AY246" s="244" t="s">
        <v>128</v>
      </c>
    </row>
    <row r="247" s="14" customFormat="1">
      <c r="A247" s="14"/>
      <c r="B247" s="245"/>
      <c r="C247" s="246"/>
      <c r="D247" s="236" t="s">
        <v>137</v>
      </c>
      <c r="E247" s="247" t="s">
        <v>1</v>
      </c>
      <c r="F247" s="248" t="s">
        <v>1209</v>
      </c>
      <c r="G247" s="246"/>
      <c r="H247" s="249">
        <v>3.9180000000000001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137</v>
      </c>
      <c r="AU247" s="255" t="s">
        <v>86</v>
      </c>
      <c r="AV247" s="14" t="s">
        <v>86</v>
      </c>
      <c r="AW247" s="14" t="s">
        <v>32</v>
      </c>
      <c r="AX247" s="14" t="s">
        <v>76</v>
      </c>
      <c r="AY247" s="255" t="s">
        <v>128</v>
      </c>
    </row>
    <row r="248" s="13" customFormat="1">
      <c r="A248" s="13"/>
      <c r="B248" s="234"/>
      <c r="C248" s="235"/>
      <c r="D248" s="236" t="s">
        <v>137</v>
      </c>
      <c r="E248" s="237" t="s">
        <v>1</v>
      </c>
      <c r="F248" s="238" t="s">
        <v>1210</v>
      </c>
      <c r="G248" s="235"/>
      <c r="H248" s="237" t="s">
        <v>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137</v>
      </c>
      <c r="AU248" s="244" t="s">
        <v>86</v>
      </c>
      <c r="AV248" s="13" t="s">
        <v>84</v>
      </c>
      <c r="AW248" s="13" t="s">
        <v>32</v>
      </c>
      <c r="AX248" s="13" t="s">
        <v>76</v>
      </c>
      <c r="AY248" s="244" t="s">
        <v>128</v>
      </c>
    </row>
    <row r="249" s="14" customFormat="1">
      <c r="A249" s="14"/>
      <c r="B249" s="245"/>
      <c r="C249" s="246"/>
      <c r="D249" s="236" t="s">
        <v>137</v>
      </c>
      <c r="E249" s="247" t="s">
        <v>1</v>
      </c>
      <c r="F249" s="248" t="s">
        <v>1211</v>
      </c>
      <c r="G249" s="246"/>
      <c r="H249" s="249">
        <v>-16.170000000000002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137</v>
      </c>
      <c r="AU249" s="255" t="s">
        <v>86</v>
      </c>
      <c r="AV249" s="14" t="s">
        <v>86</v>
      </c>
      <c r="AW249" s="14" t="s">
        <v>32</v>
      </c>
      <c r="AX249" s="14" t="s">
        <v>76</v>
      </c>
      <c r="AY249" s="255" t="s">
        <v>128</v>
      </c>
    </row>
    <row r="250" s="15" customFormat="1">
      <c r="A250" s="15"/>
      <c r="B250" s="259"/>
      <c r="C250" s="260"/>
      <c r="D250" s="236" t="s">
        <v>137</v>
      </c>
      <c r="E250" s="261" t="s">
        <v>1</v>
      </c>
      <c r="F250" s="262" t="s">
        <v>263</v>
      </c>
      <c r="G250" s="260"/>
      <c r="H250" s="263">
        <v>102.07299999999999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9" t="s">
        <v>137</v>
      </c>
      <c r="AU250" s="269" t="s">
        <v>86</v>
      </c>
      <c r="AV250" s="15" t="s">
        <v>142</v>
      </c>
      <c r="AW250" s="15" t="s">
        <v>32</v>
      </c>
      <c r="AX250" s="15" t="s">
        <v>84</v>
      </c>
      <c r="AY250" s="269" t="s">
        <v>128</v>
      </c>
    </row>
    <row r="251" s="2" customFormat="1" ht="37.8" customHeight="1">
      <c r="A251" s="39"/>
      <c r="B251" s="40"/>
      <c r="C251" s="220" t="s">
        <v>493</v>
      </c>
      <c r="D251" s="220" t="s">
        <v>131</v>
      </c>
      <c r="E251" s="221" t="s">
        <v>1212</v>
      </c>
      <c r="F251" s="222" t="s">
        <v>1213</v>
      </c>
      <c r="G251" s="223" t="s">
        <v>253</v>
      </c>
      <c r="H251" s="224">
        <v>408.29199999999997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41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630</v>
      </c>
      <c r="AT251" s="232" t="s">
        <v>131</v>
      </c>
      <c r="AU251" s="232" t="s">
        <v>86</v>
      </c>
      <c r="AY251" s="18" t="s">
        <v>128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84</v>
      </c>
      <c r="BK251" s="233">
        <f>ROUND(I251*H251,2)</f>
        <v>0</v>
      </c>
      <c r="BL251" s="18" t="s">
        <v>630</v>
      </c>
      <c r="BM251" s="232" t="s">
        <v>1214</v>
      </c>
    </row>
    <row r="252" s="13" customFormat="1">
      <c r="A252" s="13"/>
      <c r="B252" s="234"/>
      <c r="C252" s="235"/>
      <c r="D252" s="236" t="s">
        <v>137</v>
      </c>
      <c r="E252" s="237" t="s">
        <v>1</v>
      </c>
      <c r="F252" s="238" t="s">
        <v>1215</v>
      </c>
      <c r="G252" s="235"/>
      <c r="H252" s="237" t="s">
        <v>1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137</v>
      </c>
      <c r="AU252" s="244" t="s">
        <v>86</v>
      </c>
      <c r="AV252" s="13" t="s">
        <v>84</v>
      </c>
      <c r="AW252" s="13" t="s">
        <v>32</v>
      </c>
      <c r="AX252" s="13" t="s">
        <v>76</v>
      </c>
      <c r="AY252" s="244" t="s">
        <v>128</v>
      </c>
    </row>
    <row r="253" s="14" customFormat="1">
      <c r="A253" s="14"/>
      <c r="B253" s="245"/>
      <c r="C253" s="246"/>
      <c r="D253" s="236" t="s">
        <v>137</v>
      </c>
      <c r="E253" s="247" t="s">
        <v>1</v>
      </c>
      <c r="F253" s="248" t="s">
        <v>1216</v>
      </c>
      <c r="G253" s="246"/>
      <c r="H253" s="249">
        <v>408.29199999999997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137</v>
      </c>
      <c r="AU253" s="255" t="s">
        <v>86</v>
      </c>
      <c r="AV253" s="14" t="s">
        <v>86</v>
      </c>
      <c r="AW253" s="14" t="s">
        <v>32</v>
      </c>
      <c r="AX253" s="14" t="s">
        <v>84</v>
      </c>
      <c r="AY253" s="255" t="s">
        <v>128</v>
      </c>
    </row>
    <row r="254" s="2" customFormat="1" ht="24.15" customHeight="1">
      <c r="A254" s="39"/>
      <c r="B254" s="40"/>
      <c r="C254" s="220" t="s">
        <v>498</v>
      </c>
      <c r="D254" s="220" t="s">
        <v>131</v>
      </c>
      <c r="E254" s="221" t="s">
        <v>1217</v>
      </c>
      <c r="F254" s="222" t="s">
        <v>1218</v>
      </c>
      <c r="G254" s="223" t="s">
        <v>289</v>
      </c>
      <c r="H254" s="224">
        <v>173.524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41</v>
      </c>
      <c r="O254" s="92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630</v>
      </c>
      <c r="AT254" s="232" t="s">
        <v>131</v>
      </c>
      <c r="AU254" s="232" t="s">
        <v>86</v>
      </c>
      <c r="AY254" s="18" t="s">
        <v>128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84</v>
      </c>
      <c r="BK254" s="233">
        <f>ROUND(I254*H254,2)</f>
        <v>0</v>
      </c>
      <c r="BL254" s="18" t="s">
        <v>630</v>
      </c>
      <c r="BM254" s="232" t="s">
        <v>1219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1220</v>
      </c>
      <c r="G255" s="246"/>
      <c r="H255" s="249">
        <v>173.524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128</v>
      </c>
    </row>
    <row r="256" s="2" customFormat="1" ht="24.15" customHeight="1">
      <c r="A256" s="39"/>
      <c r="B256" s="40"/>
      <c r="C256" s="220" t="s">
        <v>411</v>
      </c>
      <c r="D256" s="220" t="s">
        <v>131</v>
      </c>
      <c r="E256" s="221" t="s">
        <v>1221</v>
      </c>
      <c r="F256" s="222" t="s">
        <v>1222</v>
      </c>
      <c r="G256" s="223" t="s">
        <v>430</v>
      </c>
      <c r="H256" s="224">
        <v>185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630</v>
      </c>
      <c r="AT256" s="232" t="s">
        <v>131</v>
      </c>
      <c r="AU256" s="232" t="s">
        <v>86</v>
      </c>
      <c r="AY256" s="18" t="s">
        <v>128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84</v>
      </c>
      <c r="BK256" s="233">
        <f>ROUND(I256*H256,2)</f>
        <v>0</v>
      </c>
      <c r="BL256" s="18" t="s">
        <v>630</v>
      </c>
      <c r="BM256" s="232" t="s">
        <v>1223</v>
      </c>
    </row>
    <row r="257" s="13" customFormat="1">
      <c r="A257" s="13"/>
      <c r="B257" s="234"/>
      <c r="C257" s="235"/>
      <c r="D257" s="236" t="s">
        <v>137</v>
      </c>
      <c r="E257" s="237" t="s">
        <v>1</v>
      </c>
      <c r="F257" s="238" t="s">
        <v>1224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137</v>
      </c>
      <c r="AU257" s="244" t="s">
        <v>86</v>
      </c>
      <c r="AV257" s="13" t="s">
        <v>84</v>
      </c>
      <c r="AW257" s="13" t="s">
        <v>32</v>
      </c>
      <c r="AX257" s="13" t="s">
        <v>76</v>
      </c>
      <c r="AY257" s="244" t="s">
        <v>128</v>
      </c>
    </row>
    <row r="258" s="14" customFormat="1">
      <c r="A258" s="14"/>
      <c r="B258" s="245"/>
      <c r="C258" s="246"/>
      <c r="D258" s="236" t="s">
        <v>137</v>
      </c>
      <c r="E258" s="247" t="s">
        <v>1</v>
      </c>
      <c r="F258" s="248" t="s">
        <v>734</v>
      </c>
      <c r="G258" s="246"/>
      <c r="H258" s="249">
        <v>84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137</v>
      </c>
      <c r="AU258" s="255" t="s">
        <v>86</v>
      </c>
      <c r="AV258" s="14" t="s">
        <v>86</v>
      </c>
      <c r="AW258" s="14" t="s">
        <v>32</v>
      </c>
      <c r="AX258" s="14" t="s">
        <v>76</v>
      </c>
      <c r="AY258" s="255" t="s">
        <v>128</v>
      </c>
    </row>
    <row r="259" s="13" customFormat="1">
      <c r="A259" s="13"/>
      <c r="B259" s="234"/>
      <c r="C259" s="235"/>
      <c r="D259" s="236" t="s">
        <v>137</v>
      </c>
      <c r="E259" s="237" t="s">
        <v>1</v>
      </c>
      <c r="F259" s="238" t="s">
        <v>1225</v>
      </c>
      <c r="G259" s="235"/>
      <c r="H259" s="237" t="s">
        <v>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137</v>
      </c>
      <c r="AU259" s="244" t="s">
        <v>86</v>
      </c>
      <c r="AV259" s="13" t="s">
        <v>84</v>
      </c>
      <c r="AW259" s="13" t="s">
        <v>32</v>
      </c>
      <c r="AX259" s="13" t="s">
        <v>76</v>
      </c>
      <c r="AY259" s="244" t="s">
        <v>128</v>
      </c>
    </row>
    <row r="260" s="14" customFormat="1">
      <c r="A260" s="14"/>
      <c r="B260" s="245"/>
      <c r="C260" s="246"/>
      <c r="D260" s="236" t="s">
        <v>137</v>
      </c>
      <c r="E260" s="247" t="s">
        <v>1</v>
      </c>
      <c r="F260" s="248" t="s">
        <v>810</v>
      </c>
      <c r="G260" s="246"/>
      <c r="H260" s="249">
        <v>101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137</v>
      </c>
      <c r="AU260" s="255" t="s">
        <v>86</v>
      </c>
      <c r="AV260" s="14" t="s">
        <v>86</v>
      </c>
      <c r="AW260" s="14" t="s">
        <v>32</v>
      </c>
      <c r="AX260" s="14" t="s">
        <v>76</v>
      </c>
      <c r="AY260" s="255" t="s">
        <v>128</v>
      </c>
    </row>
    <row r="261" s="15" customFormat="1">
      <c r="A261" s="15"/>
      <c r="B261" s="259"/>
      <c r="C261" s="260"/>
      <c r="D261" s="236" t="s">
        <v>137</v>
      </c>
      <c r="E261" s="261" t="s">
        <v>1</v>
      </c>
      <c r="F261" s="262" t="s">
        <v>263</v>
      </c>
      <c r="G261" s="260"/>
      <c r="H261" s="263">
        <v>185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9" t="s">
        <v>137</v>
      </c>
      <c r="AU261" s="269" t="s">
        <v>86</v>
      </c>
      <c r="AV261" s="15" t="s">
        <v>142</v>
      </c>
      <c r="AW261" s="15" t="s">
        <v>32</v>
      </c>
      <c r="AX261" s="15" t="s">
        <v>84</v>
      </c>
      <c r="AY261" s="269" t="s">
        <v>128</v>
      </c>
    </row>
    <row r="262" s="2" customFormat="1" ht="24.15" customHeight="1">
      <c r="A262" s="39"/>
      <c r="B262" s="40"/>
      <c r="C262" s="220" t="s">
        <v>510</v>
      </c>
      <c r="D262" s="220" t="s">
        <v>131</v>
      </c>
      <c r="E262" s="221" t="s">
        <v>1226</v>
      </c>
      <c r="F262" s="222" t="s">
        <v>1227</v>
      </c>
      <c r="G262" s="223" t="s">
        <v>430</v>
      </c>
      <c r="H262" s="224">
        <v>115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41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630</v>
      </c>
      <c r="AT262" s="232" t="s">
        <v>131</v>
      </c>
      <c r="AU262" s="232" t="s">
        <v>86</v>
      </c>
      <c r="AY262" s="18" t="s">
        <v>128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84</v>
      </c>
      <c r="BK262" s="233">
        <f>ROUND(I262*H262,2)</f>
        <v>0</v>
      </c>
      <c r="BL262" s="18" t="s">
        <v>630</v>
      </c>
      <c r="BM262" s="232" t="s">
        <v>1228</v>
      </c>
    </row>
    <row r="263" s="13" customFormat="1">
      <c r="A263" s="13"/>
      <c r="B263" s="234"/>
      <c r="C263" s="235"/>
      <c r="D263" s="236" t="s">
        <v>137</v>
      </c>
      <c r="E263" s="237" t="s">
        <v>1</v>
      </c>
      <c r="F263" s="238" t="s">
        <v>1225</v>
      </c>
      <c r="G263" s="235"/>
      <c r="H263" s="237" t="s">
        <v>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137</v>
      </c>
      <c r="AU263" s="244" t="s">
        <v>86</v>
      </c>
      <c r="AV263" s="13" t="s">
        <v>84</v>
      </c>
      <c r="AW263" s="13" t="s">
        <v>32</v>
      </c>
      <c r="AX263" s="13" t="s">
        <v>76</v>
      </c>
      <c r="AY263" s="244" t="s">
        <v>128</v>
      </c>
    </row>
    <row r="264" s="14" customFormat="1">
      <c r="A264" s="14"/>
      <c r="B264" s="245"/>
      <c r="C264" s="246"/>
      <c r="D264" s="236" t="s">
        <v>137</v>
      </c>
      <c r="E264" s="247" t="s">
        <v>1</v>
      </c>
      <c r="F264" s="248" t="s">
        <v>878</v>
      </c>
      <c r="G264" s="246"/>
      <c r="H264" s="249">
        <v>115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137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128</v>
      </c>
    </row>
    <row r="265" s="2" customFormat="1" ht="16.5" customHeight="1">
      <c r="A265" s="39"/>
      <c r="B265" s="40"/>
      <c r="C265" s="270" t="s">
        <v>516</v>
      </c>
      <c r="D265" s="270" t="s">
        <v>302</v>
      </c>
      <c r="E265" s="271" t="s">
        <v>303</v>
      </c>
      <c r="F265" s="272" t="s">
        <v>304</v>
      </c>
      <c r="G265" s="273" t="s">
        <v>289</v>
      </c>
      <c r="H265" s="274">
        <v>149.286</v>
      </c>
      <c r="I265" s="275"/>
      <c r="J265" s="276">
        <f>ROUND(I265*H265,2)</f>
        <v>0</v>
      </c>
      <c r="K265" s="277"/>
      <c r="L265" s="278"/>
      <c r="M265" s="279" t="s">
        <v>1</v>
      </c>
      <c r="N265" s="280" t="s">
        <v>41</v>
      </c>
      <c r="O265" s="92"/>
      <c r="P265" s="230">
        <f>O265*H265</f>
        <v>0</v>
      </c>
      <c r="Q265" s="230">
        <v>1</v>
      </c>
      <c r="R265" s="230">
        <f>Q265*H265</f>
        <v>149.286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174</v>
      </c>
      <c r="AT265" s="232" t="s">
        <v>302</v>
      </c>
      <c r="AU265" s="232" t="s">
        <v>86</v>
      </c>
      <c r="AY265" s="18" t="s">
        <v>128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84</v>
      </c>
      <c r="BK265" s="233">
        <f>ROUND(I265*H265,2)</f>
        <v>0</v>
      </c>
      <c r="BL265" s="18" t="s">
        <v>142</v>
      </c>
      <c r="BM265" s="232" t="s">
        <v>1229</v>
      </c>
    </row>
    <row r="266" s="13" customFormat="1">
      <c r="A266" s="13"/>
      <c r="B266" s="234"/>
      <c r="C266" s="235"/>
      <c r="D266" s="236" t="s">
        <v>137</v>
      </c>
      <c r="E266" s="237" t="s">
        <v>1</v>
      </c>
      <c r="F266" s="238" t="s">
        <v>1230</v>
      </c>
      <c r="G266" s="235"/>
      <c r="H266" s="237" t="s">
        <v>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137</v>
      </c>
      <c r="AU266" s="244" t="s">
        <v>86</v>
      </c>
      <c r="AV266" s="13" t="s">
        <v>84</v>
      </c>
      <c r="AW266" s="13" t="s">
        <v>32</v>
      </c>
      <c r="AX266" s="13" t="s">
        <v>76</v>
      </c>
      <c r="AY266" s="244" t="s">
        <v>128</v>
      </c>
    </row>
    <row r="267" s="14" customFormat="1">
      <c r="A267" s="14"/>
      <c r="B267" s="245"/>
      <c r="C267" s="246"/>
      <c r="D267" s="236" t="s">
        <v>137</v>
      </c>
      <c r="E267" s="247" t="s">
        <v>1</v>
      </c>
      <c r="F267" s="248" t="s">
        <v>1231</v>
      </c>
      <c r="G267" s="246"/>
      <c r="H267" s="249">
        <v>79.817999999999998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137</v>
      </c>
      <c r="AU267" s="255" t="s">
        <v>86</v>
      </c>
      <c r="AV267" s="14" t="s">
        <v>86</v>
      </c>
      <c r="AW267" s="14" t="s">
        <v>32</v>
      </c>
      <c r="AX267" s="14" t="s">
        <v>76</v>
      </c>
      <c r="AY267" s="255" t="s">
        <v>128</v>
      </c>
    </row>
    <row r="268" s="13" customFormat="1">
      <c r="A268" s="13"/>
      <c r="B268" s="234"/>
      <c r="C268" s="235"/>
      <c r="D268" s="236" t="s">
        <v>137</v>
      </c>
      <c r="E268" s="237" t="s">
        <v>1</v>
      </c>
      <c r="F268" s="238" t="s">
        <v>1232</v>
      </c>
      <c r="G268" s="235"/>
      <c r="H268" s="237" t="s">
        <v>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137</v>
      </c>
      <c r="AU268" s="244" t="s">
        <v>86</v>
      </c>
      <c r="AV268" s="13" t="s">
        <v>84</v>
      </c>
      <c r="AW268" s="13" t="s">
        <v>32</v>
      </c>
      <c r="AX268" s="13" t="s">
        <v>76</v>
      </c>
      <c r="AY268" s="244" t="s">
        <v>128</v>
      </c>
    </row>
    <row r="269" s="14" customFormat="1">
      <c r="A269" s="14"/>
      <c r="B269" s="245"/>
      <c r="C269" s="246"/>
      <c r="D269" s="236" t="s">
        <v>137</v>
      </c>
      <c r="E269" s="247" t="s">
        <v>1</v>
      </c>
      <c r="F269" s="248" t="s">
        <v>1233</v>
      </c>
      <c r="G269" s="246"/>
      <c r="H269" s="249">
        <v>-5.1749999999999998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137</v>
      </c>
      <c r="AU269" s="255" t="s">
        <v>86</v>
      </c>
      <c r="AV269" s="14" t="s">
        <v>86</v>
      </c>
      <c r="AW269" s="14" t="s">
        <v>32</v>
      </c>
      <c r="AX269" s="14" t="s">
        <v>76</v>
      </c>
      <c r="AY269" s="255" t="s">
        <v>128</v>
      </c>
    </row>
    <row r="270" s="15" customFormat="1">
      <c r="A270" s="15"/>
      <c r="B270" s="259"/>
      <c r="C270" s="260"/>
      <c r="D270" s="236" t="s">
        <v>137</v>
      </c>
      <c r="E270" s="261" t="s">
        <v>1</v>
      </c>
      <c r="F270" s="262" t="s">
        <v>263</v>
      </c>
      <c r="G270" s="260"/>
      <c r="H270" s="263">
        <v>74.643000000000001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9" t="s">
        <v>137</v>
      </c>
      <c r="AU270" s="269" t="s">
        <v>86</v>
      </c>
      <c r="AV270" s="15" t="s">
        <v>142</v>
      </c>
      <c r="AW270" s="15" t="s">
        <v>32</v>
      </c>
      <c r="AX270" s="15" t="s">
        <v>84</v>
      </c>
      <c r="AY270" s="269" t="s">
        <v>128</v>
      </c>
    </row>
    <row r="271" s="14" customFormat="1">
      <c r="A271" s="14"/>
      <c r="B271" s="245"/>
      <c r="C271" s="246"/>
      <c r="D271" s="236" t="s">
        <v>137</v>
      </c>
      <c r="E271" s="246"/>
      <c r="F271" s="248" t="s">
        <v>1234</v>
      </c>
      <c r="G271" s="246"/>
      <c r="H271" s="249">
        <v>149.286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137</v>
      </c>
      <c r="AU271" s="255" t="s">
        <v>86</v>
      </c>
      <c r="AV271" s="14" t="s">
        <v>86</v>
      </c>
      <c r="AW271" s="14" t="s">
        <v>4</v>
      </c>
      <c r="AX271" s="14" t="s">
        <v>84</v>
      </c>
      <c r="AY271" s="255" t="s">
        <v>128</v>
      </c>
    </row>
    <row r="272" s="2" customFormat="1" ht="24.15" customHeight="1">
      <c r="A272" s="39"/>
      <c r="B272" s="40"/>
      <c r="C272" s="220" t="s">
        <v>520</v>
      </c>
      <c r="D272" s="220" t="s">
        <v>131</v>
      </c>
      <c r="E272" s="221" t="s">
        <v>1235</v>
      </c>
      <c r="F272" s="222" t="s">
        <v>1236</v>
      </c>
      <c r="G272" s="223" t="s">
        <v>430</v>
      </c>
      <c r="H272" s="224">
        <v>16.5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3.0000000000000001E-05</v>
      </c>
      <c r="R272" s="230">
        <f>Q272*H272</f>
        <v>0.000495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630</v>
      </c>
      <c r="AT272" s="232" t="s">
        <v>131</v>
      </c>
      <c r="AU272" s="232" t="s">
        <v>86</v>
      </c>
      <c r="AY272" s="18" t="s">
        <v>128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630</v>
      </c>
      <c r="BM272" s="232" t="s">
        <v>1237</v>
      </c>
    </row>
    <row r="273" s="14" customFormat="1">
      <c r="A273" s="14"/>
      <c r="B273" s="245"/>
      <c r="C273" s="246"/>
      <c r="D273" s="236" t="s">
        <v>137</v>
      </c>
      <c r="E273" s="247" t="s">
        <v>1</v>
      </c>
      <c r="F273" s="248" t="s">
        <v>1238</v>
      </c>
      <c r="G273" s="246"/>
      <c r="H273" s="249">
        <v>16.5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137</v>
      </c>
      <c r="AU273" s="255" t="s">
        <v>86</v>
      </c>
      <c r="AV273" s="14" t="s">
        <v>86</v>
      </c>
      <c r="AW273" s="14" t="s">
        <v>32</v>
      </c>
      <c r="AX273" s="14" t="s">
        <v>84</v>
      </c>
      <c r="AY273" s="255" t="s">
        <v>128</v>
      </c>
    </row>
    <row r="274" s="2" customFormat="1" ht="24.15" customHeight="1">
      <c r="A274" s="39"/>
      <c r="B274" s="40"/>
      <c r="C274" s="220" t="s">
        <v>526</v>
      </c>
      <c r="D274" s="220" t="s">
        <v>131</v>
      </c>
      <c r="E274" s="221" t="s">
        <v>1239</v>
      </c>
      <c r="F274" s="222" t="s">
        <v>1240</v>
      </c>
      <c r="G274" s="223" t="s">
        <v>253</v>
      </c>
      <c r="H274" s="224">
        <v>3.0449999999999999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41</v>
      </c>
      <c r="O274" s="92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630</v>
      </c>
      <c r="AT274" s="232" t="s">
        <v>131</v>
      </c>
      <c r="AU274" s="232" t="s">
        <v>86</v>
      </c>
      <c r="AY274" s="18" t="s">
        <v>128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84</v>
      </c>
      <c r="BK274" s="233">
        <f>ROUND(I274*H274,2)</f>
        <v>0</v>
      </c>
      <c r="BL274" s="18" t="s">
        <v>630</v>
      </c>
      <c r="BM274" s="232" t="s">
        <v>1241</v>
      </c>
    </row>
    <row r="275" s="13" customFormat="1">
      <c r="A275" s="13"/>
      <c r="B275" s="234"/>
      <c r="C275" s="235"/>
      <c r="D275" s="236" t="s">
        <v>137</v>
      </c>
      <c r="E275" s="237" t="s">
        <v>1</v>
      </c>
      <c r="F275" s="238" t="s">
        <v>1242</v>
      </c>
      <c r="G275" s="235"/>
      <c r="H275" s="237" t="s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137</v>
      </c>
      <c r="AU275" s="244" t="s">
        <v>86</v>
      </c>
      <c r="AV275" s="13" t="s">
        <v>84</v>
      </c>
      <c r="AW275" s="13" t="s">
        <v>32</v>
      </c>
      <c r="AX275" s="13" t="s">
        <v>76</v>
      </c>
      <c r="AY275" s="244" t="s">
        <v>128</v>
      </c>
    </row>
    <row r="276" s="14" customFormat="1">
      <c r="A276" s="14"/>
      <c r="B276" s="245"/>
      <c r="C276" s="246"/>
      <c r="D276" s="236" t="s">
        <v>137</v>
      </c>
      <c r="E276" s="247" t="s">
        <v>1</v>
      </c>
      <c r="F276" s="248" t="s">
        <v>1243</v>
      </c>
      <c r="G276" s="246"/>
      <c r="H276" s="249">
        <v>2.3330000000000002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137</v>
      </c>
      <c r="AU276" s="255" t="s">
        <v>86</v>
      </c>
      <c r="AV276" s="14" t="s">
        <v>86</v>
      </c>
      <c r="AW276" s="14" t="s">
        <v>32</v>
      </c>
      <c r="AX276" s="14" t="s">
        <v>76</v>
      </c>
      <c r="AY276" s="255" t="s">
        <v>128</v>
      </c>
    </row>
    <row r="277" s="13" customFormat="1">
      <c r="A277" s="13"/>
      <c r="B277" s="234"/>
      <c r="C277" s="235"/>
      <c r="D277" s="236" t="s">
        <v>137</v>
      </c>
      <c r="E277" s="237" t="s">
        <v>1</v>
      </c>
      <c r="F277" s="238" t="s">
        <v>1244</v>
      </c>
      <c r="G277" s="235"/>
      <c r="H277" s="237" t="s">
        <v>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137</v>
      </c>
      <c r="AU277" s="244" t="s">
        <v>86</v>
      </c>
      <c r="AV277" s="13" t="s">
        <v>84</v>
      </c>
      <c r="AW277" s="13" t="s">
        <v>32</v>
      </c>
      <c r="AX277" s="13" t="s">
        <v>76</v>
      </c>
      <c r="AY277" s="244" t="s">
        <v>128</v>
      </c>
    </row>
    <row r="278" s="14" customFormat="1">
      <c r="A278" s="14"/>
      <c r="B278" s="245"/>
      <c r="C278" s="246"/>
      <c r="D278" s="236" t="s">
        <v>137</v>
      </c>
      <c r="E278" s="247" t="s">
        <v>1</v>
      </c>
      <c r="F278" s="248" t="s">
        <v>1245</v>
      </c>
      <c r="G278" s="246"/>
      <c r="H278" s="249">
        <v>0.71199999999999997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137</v>
      </c>
      <c r="AU278" s="255" t="s">
        <v>86</v>
      </c>
      <c r="AV278" s="14" t="s">
        <v>86</v>
      </c>
      <c r="AW278" s="14" t="s">
        <v>32</v>
      </c>
      <c r="AX278" s="14" t="s">
        <v>76</v>
      </c>
      <c r="AY278" s="255" t="s">
        <v>128</v>
      </c>
    </row>
    <row r="279" s="15" customFormat="1">
      <c r="A279" s="15"/>
      <c r="B279" s="259"/>
      <c r="C279" s="260"/>
      <c r="D279" s="236" t="s">
        <v>137</v>
      </c>
      <c r="E279" s="261" t="s">
        <v>1</v>
      </c>
      <c r="F279" s="262" t="s">
        <v>263</v>
      </c>
      <c r="G279" s="260"/>
      <c r="H279" s="263">
        <v>3.0449999999999999</v>
      </c>
      <c r="I279" s="264"/>
      <c r="J279" s="260"/>
      <c r="K279" s="260"/>
      <c r="L279" s="265"/>
      <c r="M279" s="266"/>
      <c r="N279" s="267"/>
      <c r="O279" s="267"/>
      <c r="P279" s="267"/>
      <c r="Q279" s="267"/>
      <c r="R279" s="267"/>
      <c r="S279" s="267"/>
      <c r="T279" s="268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9" t="s">
        <v>137</v>
      </c>
      <c r="AU279" s="269" t="s">
        <v>86</v>
      </c>
      <c r="AV279" s="15" t="s">
        <v>142</v>
      </c>
      <c r="AW279" s="15" t="s">
        <v>32</v>
      </c>
      <c r="AX279" s="15" t="s">
        <v>84</v>
      </c>
      <c r="AY279" s="269" t="s">
        <v>128</v>
      </c>
    </row>
    <row r="280" s="2" customFormat="1" ht="24.15" customHeight="1">
      <c r="A280" s="39"/>
      <c r="B280" s="40"/>
      <c r="C280" s="220" t="s">
        <v>358</v>
      </c>
      <c r="D280" s="220" t="s">
        <v>131</v>
      </c>
      <c r="E280" s="221" t="s">
        <v>1246</v>
      </c>
      <c r="F280" s="222" t="s">
        <v>1247</v>
      </c>
      <c r="G280" s="223" t="s">
        <v>430</v>
      </c>
      <c r="H280" s="224">
        <v>185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630</v>
      </c>
      <c r="AT280" s="232" t="s">
        <v>131</v>
      </c>
      <c r="AU280" s="232" t="s">
        <v>86</v>
      </c>
      <c r="AY280" s="18" t="s">
        <v>128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630</v>
      </c>
      <c r="BM280" s="232" t="s">
        <v>1248</v>
      </c>
    </row>
    <row r="281" s="14" customFormat="1">
      <c r="A281" s="14"/>
      <c r="B281" s="245"/>
      <c r="C281" s="246"/>
      <c r="D281" s="236" t="s">
        <v>137</v>
      </c>
      <c r="E281" s="247" t="s">
        <v>1</v>
      </c>
      <c r="F281" s="248" t="s">
        <v>1249</v>
      </c>
      <c r="G281" s="246"/>
      <c r="H281" s="249">
        <v>185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137</v>
      </c>
      <c r="AU281" s="255" t="s">
        <v>86</v>
      </c>
      <c r="AV281" s="14" t="s">
        <v>86</v>
      </c>
      <c r="AW281" s="14" t="s">
        <v>32</v>
      </c>
      <c r="AX281" s="14" t="s">
        <v>84</v>
      </c>
      <c r="AY281" s="255" t="s">
        <v>128</v>
      </c>
    </row>
    <row r="282" s="2" customFormat="1" ht="24.15" customHeight="1">
      <c r="A282" s="39"/>
      <c r="B282" s="40"/>
      <c r="C282" s="220" t="s">
        <v>543</v>
      </c>
      <c r="D282" s="220" t="s">
        <v>131</v>
      </c>
      <c r="E282" s="221" t="s">
        <v>1250</v>
      </c>
      <c r="F282" s="222" t="s">
        <v>1251</v>
      </c>
      <c r="G282" s="223" t="s">
        <v>430</v>
      </c>
      <c r="H282" s="224">
        <v>115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41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630</v>
      </c>
      <c r="AT282" s="232" t="s">
        <v>131</v>
      </c>
      <c r="AU282" s="232" t="s">
        <v>86</v>
      </c>
      <c r="AY282" s="18" t="s">
        <v>128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630</v>
      </c>
      <c r="BM282" s="232" t="s">
        <v>1252</v>
      </c>
    </row>
    <row r="283" s="14" customFormat="1">
      <c r="A283" s="14"/>
      <c r="B283" s="245"/>
      <c r="C283" s="246"/>
      <c r="D283" s="236" t="s">
        <v>137</v>
      </c>
      <c r="E283" s="247" t="s">
        <v>1</v>
      </c>
      <c r="F283" s="248" t="s">
        <v>878</v>
      </c>
      <c r="G283" s="246"/>
      <c r="H283" s="249">
        <v>115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137</v>
      </c>
      <c r="AU283" s="255" t="s">
        <v>86</v>
      </c>
      <c r="AV283" s="14" t="s">
        <v>86</v>
      </c>
      <c r="AW283" s="14" t="s">
        <v>32</v>
      </c>
      <c r="AX283" s="14" t="s">
        <v>84</v>
      </c>
      <c r="AY283" s="255" t="s">
        <v>128</v>
      </c>
    </row>
    <row r="284" s="2" customFormat="1" ht="16.5" customHeight="1">
      <c r="A284" s="39"/>
      <c r="B284" s="40"/>
      <c r="C284" s="220" t="s">
        <v>548</v>
      </c>
      <c r="D284" s="220" t="s">
        <v>131</v>
      </c>
      <c r="E284" s="221" t="s">
        <v>1253</v>
      </c>
      <c r="F284" s="222" t="s">
        <v>1254</v>
      </c>
      <c r="G284" s="223" t="s">
        <v>430</v>
      </c>
      <c r="H284" s="224">
        <v>185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41</v>
      </c>
      <c r="O284" s="92"/>
      <c r="P284" s="230">
        <f>O284*H284</f>
        <v>0</v>
      </c>
      <c r="Q284" s="230">
        <v>9.0000000000000006E-05</v>
      </c>
      <c r="R284" s="230">
        <f>Q284*H284</f>
        <v>0.016650000000000002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630</v>
      </c>
      <c r="AT284" s="232" t="s">
        <v>131</v>
      </c>
      <c r="AU284" s="232" t="s">
        <v>86</v>
      </c>
      <c r="AY284" s="18" t="s">
        <v>128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630</v>
      </c>
      <c r="BM284" s="232" t="s">
        <v>1255</v>
      </c>
    </row>
    <row r="285" s="14" customFormat="1">
      <c r="A285" s="14"/>
      <c r="B285" s="245"/>
      <c r="C285" s="246"/>
      <c r="D285" s="236" t="s">
        <v>137</v>
      </c>
      <c r="E285" s="247" t="s">
        <v>1</v>
      </c>
      <c r="F285" s="248" t="s">
        <v>1249</v>
      </c>
      <c r="G285" s="246"/>
      <c r="H285" s="249">
        <v>185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128</v>
      </c>
    </row>
    <row r="286" s="2" customFormat="1" ht="21.75" customHeight="1">
      <c r="A286" s="39"/>
      <c r="B286" s="40"/>
      <c r="C286" s="220" t="s">
        <v>552</v>
      </c>
      <c r="D286" s="220" t="s">
        <v>131</v>
      </c>
      <c r="E286" s="221" t="s">
        <v>1256</v>
      </c>
      <c r="F286" s="222" t="s">
        <v>1257</v>
      </c>
      <c r="G286" s="223" t="s">
        <v>430</v>
      </c>
      <c r="H286" s="224">
        <v>92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41</v>
      </c>
      <c r="O286" s="92"/>
      <c r="P286" s="230">
        <f>O286*H286</f>
        <v>0</v>
      </c>
      <c r="Q286" s="230">
        <v>0.00012</v>
      </c>
      <c r="R286" s="230">
        <f>Q286*H286</f>
        <v>0.01104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630</v>
      </c>
      <c r="AT286" s="232" t="s">
        <v>131</v>
      </c>
      <c r="AU286" s="232" t="s">
        <v>86</v>
      </c>
      <c r="AY286" s="18" t="s">
        <v>128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84</v>
      </c>
      <c r="BK286" s="233">
        <f>ROUND(I286*H286,2)</f>
        <v>0</v>
      </c>
      <c r="BL286" s="18" t="s">
        <v>630</v>
      </c>
      <c r="BM286" s="232" t="s">
        <v>1258</v>
      </c>
    </row>
    <row r="287" s="14" customFormat="1">
      <c r="A287" s="14"/>
      <c r="B287" s="245"/>
      <c r="C287" s="246"/>
      <c r="D287" s="236" t="s">
        <v>137</v>
      </c>
      <c r="E287" s="247" t="s">
        <v>1</v>
      </c>
      <c r="F287" s="248" t="s">
        <v>1259</v>
      </c>
      <c r="G287" s="246"/>
      <c r="H287" s="249">
        <v>92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137</v>
      </c>
      <c r="AU287" s="255" t="s">
        <v>86</v>
      </c>
      <c r="AV287" s="14" t="s">
        <v>86</v>
      </c>
      <c r="AW287" s="14" t="s">
        <v>32</v>
      </c>
      <c r="AX287" s="14" t="s">
        <v>84</v>
      </c>
      <c r="AY287" s="255" t="s">
        <v>128</v>
      </c>
    </row>
    <row r="288" s="2" customFormat="1" ht="24.15" customHeight="1">
      <c r="A288" s="39"/>
      <c r="B288" s="40"/>
      <c r="C288" s="220" t="s">
        <v>561</v>
      </c>
      <c r="D288" s="220" t="s">
        <v>131</v>
      </c>
      <c r="E288" s="221" t="s">
        <v>1260</v>
      </c>
      <c r="F288" s="222" t="s">
        <v>1261</v>
      </c>
      <c r="G288" s="223" t="s">
        <v>430</v>
      </c>
      <c r="H288" s="224">
        <v>300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41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630</v>
      </c>
      <c r="AT288" s="232" t="s">
        <v>131</v>
      </c>
      <c r="AU288" s="232" t="s">
        <v>86</v>
      </c>
      <c r="AY288" s="18" t="s">
        <v>128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630</v>
      </c>
      <c r="BM288" s="232" t="s">
        <v>1262</v>
      </c>
    </row>
    <row r="289" s="13" customFormat="1">
      <c r="A289" s="13"/>
      <c r="B289" s="234"/>
      <c r="C289" s="235"/>
      <c r="D289" s="236" t="s">
        <v>137</v>
      </c>
      <c r="E289" s="237" t="s">
        <v>1</v>
      </c>
      <c r="F289" s="238" t="s">
        <v>1263</v>
      </c>
      <c r="G289" s="235"/>
      <c r="H289" s="237" t="s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137</v>
      </c>
      <c r="AU289" s="244" t="s">
        <v>86</v>
      </c>
      <c r="AV289" s="13" t="s">
        <v>84</v>
      </c>
      <c r="AW289" s="13" t="s">
        <v>32</v>
      </c>
      <c r="AX289" s="13" t="s">
        <v>76</v>
      </c>
      <c r="AY289" s="244" t="s">
        <v>128</v>
      </c>
    </row>
    <row r="290" s="14" customFormat="1">
      <c r="A290" s="14"/>
      <c r="B290" s="245"/>
      <c r="C290" s="246"/>
      <c r="D290" s="236" t="s">
        <v>137</v>
      </c>
      <c r="E290" s="247" t="s">
        <v>1</v>
      </c>
      <c r="F290" s="248" t="s">
        <v>1264</v>
      </c>
      <c r="G290" s="246"/>
      <c r="H290" s="249">
        <v>300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137</v>
      </c>
      <c r="AU290" s="255" t="s">
        <v>86</v>
      </c>
      <c r="AV290" s="14" t="s">
        <v>86</v>
      </c>
      <c r="AW290" s="14" t="s">
        <v>32</v>
      </c>
      <c r="AX290" s="14" t="s">
        <v>84</v>
      </c>
      <c r="AY290" s="255" t="s">
        <v>128</v>
      </c>
    </row>
    <row r="291" s="2" customFormat="1" ht="24.15" customHeight="1">
      <c r="A291" s="39"/>
      <c r="B291" s="40"/>
      <c r="C291" s="270" t="s">
        <v>569</v>
      </c>
      <c r="D291" s="270" t="s">
        <v>302</v>
      </c>
      <c r="E291" s="271" t="s">
        <v>1265</v>
      </c>
      <c r="F291" s="272" t="s">
        <v>1266</v>
      </c>
      <c r="G291" s="273" t="s">
        <v>430</v>
      </c>
      <c r="H291" s="274">
        <v>315</v>
      </c>
      <c r="I291" s="275"/>
      <c r="J291" s="276">
        <f>ROUND(I291*H291,2)</f>
        <v>0</v>
      </c>
      <c r="K291" s="277"/>
      <c r="L291" s="278"/>
      <c r="M291" s="279" t="s">
        <v>1</v>
      </c>
      <c r="N291" s="280" t="s">
        <v>41</v>
      </c>
      <c r="O291" s="92"/>
      <c r="P291" s="230">
        <f>O291*H291</f>
        <v>0</v>
      </c>
      <c r="Q291" s="230">
        <v>0.00025999999999999998</v>
      </c>
      <c r="R291" s="230">
        <f>Q291*H291</f>
        <v>0.081899999999999987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948</v>
      </c>
      <c r="AT291" s="232" t="s">
        <v>302</v>
      </c>
      <c r="AU291" s="232" t="s">
        <v>86</v>
      </c>
      <c r="AY291" s="18" t="s">
        <v>128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84</v>
      </c>
      <c r="BK291" s="233">
        <f>ROUND(I291*H291,2)</f>
        <v>0</v>
      </c>
      <c r="BL291" s="18" t="s">
        <v>948</v>
      </c>
      <c r="BM291" s="232" t="s">
        <v>1267</v>
      </c>
    </row>
    <row r="292" s="14" customFormat="1">
      <c r="A292" s="14"/>
      <c r="B292" s="245"/>
      <c r="C292" s="246"/>
      <c r="D292" s="236" t="s">
        <v>137</v>
      </c>
      <c r="E292" s="247" t="s">
        <v>1</v>
      </c>
      <c r="F292" s="248" t="s">
        <v>1264</v>
      </c>
      <c r="G292" s="246"/>
      <c r="H292" s="249">
        <v>300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137</v>
      </c>
      <c r="AU292" s="255" t="s">
        <v>86</v>
      </c>
      <c r="AV292" s="14" t="s">
        <v>86</v>
      </c>
      <c r="AW292" s="14" t="s">
        <v>32</v>
      </c>
      <c r="AX292" s="14" t="s">
        <v>84</v>
      </c>
      <c r="AY292" s="255" t="s">
        <v>128</v>
      </c>
    </row>
    <row r="293" s="14" customFormat="1">
      <c r="A293" s="14"/>
      <c r="B293" s="245"/>
      <c r="C293" s="246"/>
      <c r="D293" s="236" t="s">
        <v>137</v>
      </c>
      <c r="E293" s="246"/>
      <c r="F293" s="248" t="s">
        <v>1268</v>
      </c>
      <c r="G293" s="246"/>
      <c r="H293" s="249">
        <v>315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137</v>
      </c>
      <c r="AU293" s="255" t="s">
        <v>86</v>
      </c>
      <c r="AV293" s="14" t="s">
        <v>86</v>
      </c>
      <c r="AW293" s="14" t="s">
        <v>4</v>
      </c>
      <c r="AX293" s="14" t="s">
        <v>84</v>
      </c>
      <c r="AY293" s="255" t="s">
        <v>128</v>
      </c>
    </row>
    <row r="294" s="2" customFormat="1" ht="24.15" customHeight="1">
      <c r="A294" s="39"/>
      <c r="B294" s="40"/>
      <c r="C294" s="220" t="s">
        <v>574</v>
      </c>
      <c r="D294" s="220" t="s">
        <v>131</v>
      </c>
      <c r="E294" s="221" t="s">
        <v>1269</v>
      </c>
      <c r="F294" s="222" t="s">
        <v>1270</v>
      </c>
      <c r="G294" s="223" t="s">
        <v>430</v>
      </c>
      <c r="H294" s="224">
        <v>331.5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41</v>
      </c>
      <c r="O294" s="92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630</v>
      </c>
      <c r="AT294" s="232" t="s">
        <v>131</v>
      </c>
      <c r="AU294" s="232" t="s">
        <v>86</v>
      </c>
      <c r="AY294" s="18" t="s">
        <v>128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84</v>
      </c>
      <c r="BK294" s="233">
        <f>ROUND(I294*H294,2)</f>
        <v>0</v>
      </c>
      <c r="BL294" s="18" t="s">
        <v>630</v>
      </c>
      <c r="BM294" s="232" t="s">
        <v>1271</v>
      </c>
    </row>
    <row r="295" s="14" customFormat="1">
      <c r="A295" s="14"/>
      <c r="B295" s="245"/>
      <c r="C295" s="246"/>
      <c r="D295" s="236" t="s">
        <v>137</v>
      </c>
      <c r="E295" s="247" t="s">
        <v>1</v>
      </c>
      <c r="F295" s="248" t="s">
        <v>1064</v>
      </c>
      <c r="G295" s="246"/>
      <c r="H295" s="249">
        <v>331.5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137</v>
      </c>
      <c r="AU295" s="255" t="s">
        <v>86</v>
      </c>
      <c r="AV295" s="14" t="s">
        <v>86</v>
      </c>
      <c r="AW295" s="14" t="s">
        <v>32</v>
      </c>
      <c r="AX295" s="14" t="s">
        <v>84</v>
      </c>
      <c r="AY295" s="255" t="s">
        <v>128</v>
      </c>
    </row>
    <row r="296" s="2" customFormat="1" ht="24.15" customHeight="1">
      <c r="A296" s="39"/>
      <c r="B296" s="40"/>
      <c r="C296" s="270" t="s">
        <v>578</v>
      </c>
      <c r="D296" s="270" t="s">
        <v>302</v>
      </c>
      <c r="E296" s="271" t="s">
        <v>1272</v>
      </c>
      <c r="F296" s="272" t="s">
        <v>1273</v>
      </c>
      <c r="G296" s="273" t="s">
        <v>430</v>
      </c>
      <c r="H296" s="274">
        <v>348.07499999999999</v>
      </c>
      <c r="I296" s="275"/>
      <c r="J296" s="276">
        <f>ROUND(I296*H296,2)</f>
        <v>0</v>
      </c>
      <c r="K296" s="277"/>
      <c r="L296" s="278"/>
      <c r="M296" s="279" t="s">
        <v>1</v>
      </c>
      <c r="N296" s="280" t="s">
        <v>41</v>
      </c>
      <c r="O296" s="92"/>
      <c r="P296" s="230">
        <f>O296*H296</f>
        <v>0</v>
      </c>
      <c r="Q296" s="230">
        <v>0.00035</v>
      </c>
      <c r="R296" s="230">
        <f>Q296*H296</f>
        <v>0.12182625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948</v>
      </c>
      <c r="AT296" s="232" t="s">
        <v>302</v>
      </c>
      <c r="AU296" s="232" t="s">
        <v>86</v>
      </c>
      <c r="AY296" s="18" t="s">
        <v>128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84</v>
      </c>
      <c r="BK296" s="233">
        <f>ROUND(I296*H296,2)</f>
        <v>0</v>
      </c>
      <c r="BL296" s="18" t="s">
        <v>948</v>
      </c>
      <c r="BM296" s="232" t="s">
        <v>1274</v>
      </c>
    </row>
    <row r="297" s="14" customFormat="1">
      <c r="A297" s="14"/>
      <c r="B297" s="245"/>
      <c r="C297" s="246"/>
      <c r="D297" s="236" t="s">
        <v>137</v>
      </c>
      <c r="E297" s="247" t="s">
        <v>1</v>
      </c>
      <c r="F297" s="248" t="s">
        <v>1068</v>
      </c>
      <c r="G297" s="246"/>
      <c r="H297" s="249">
        <v>331.5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137</v>
      </c>
      <c r="AU297" s="255" t="s">
        <v>86</v>
      </c>
      <c r="AV297" s="14" t="s">
        <v>86</v>
      </c>
      <c r="AW297" s="14" t="s">
        <v>32</v>
      </c>
      <c r="AX297" s="14" t="s">
        <v>84</v>
      </c>
      <c r="AY297" s="255" t="s">
        <v>128</v>
      </c>
    </row>
    <row r="298" s="14" customFormat="1">
      <c r="A298" s="14"/>
      <c r="B298" s="245"/>
      <c r="C298" s="246"/>
      <c r="D298" s="236" t="s">
        <v>137</v>
      </c>
      <c r="E298" s="246"/>
      <c r="F298" s="248" t="s">
        <v>1275</v>
      </c>
      <c r="G298" s="246"/>
      <c r="H298" s="249">
        <v>348.07499999999999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137</v>
      </c>
      <c r="AU298" s="255" t="s">
        <v>86</v>
      </c>
      <c r="AV298" s="14" t="s">
        <v>86</v>
      </c>
      <c r="AW298" s="14" t="s">
        <v>4</v>
      </c>
      <c r="AX298" s="14" t="s">
        <v>84</v>
      </c>
      <c r="AY298" s="255" t="s">
        <v>128</v>
      </c>
    </row>
    <row r="299" s="2" customFormat="1" ht="24.15" customHeight="1">
      <c r="A299" s="39"/>
      <c r="B299" s="40"/>
      <c r="C299" s="220" t="s">
        <v>584</v>
      </c>
      <c r="D299" s="220" t="s">
        <v>131</v>
      </c>
      <c r="E299" s="221" t="s">
        <v>1276</v>
      </c>
      <c r="F299" s="222" t="s">
        <v>1277</v>
      </c>
      <c r="G299" s="223" t="s">
        <v>430</v>
      </c>
      <c r="H299" s="224">
        <v>23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630</v>
      </c>
      <c r="AT299" s="232" t="s">
        <v>131</v>
      </c>
      <c r="AU299" s="232" t="s">
        <v>86</v>
      </c>
      <c r="AY299" s="18" t="s">
        <v>128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630</v>
      </c>
      <c r="BM299" s="232" t="s">
        <v>1278</v>
      </c>
    </row>
    <row r="300" s="13" customFormat="1">
      <c r="A300" s="13"/>
      <c r="B300" s="234"/>
      <c r="C300" s="235"/>
      <c r="D300" s="236" t="s">
        <v>137</v>
      </c>
      <c r="E300" s="237" t="s">
        <v>1</v>
      </c>
      <c r="F300" s="238" t="s">
        <v>1279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137</v>
      </c>
      <c r="AU300" s="244" t="s">
        <v>86</v>
      </c>
      <c r="AV300" s="13" t="s">
        <v>84</v>
      </c>
      <c r="AW300" s="13" t="s">
        <v>32</v>
      </c>
      <c r="AX300" s="13" t="s">
        <v>76</v>
      </c>
      <c r="AY300" s="244" t="s">
        <v>128</v>
      </c>
    </row>
    <row r="301" s="14" customFormat="1">
      <c r="A301" s="14"/>
      <c r="B301" s="245"/>
      <c r="C301" s="246"/>
      <c r="D301" s="236" t="s">
        <v>137</v>
      </c>
      <c r="E301" s="247" t="s">
        <v>1</v>
      </c>
      <c r="F301" s="248" t="s">
        <v>1079</v>
      </c>
      <c r="G301" s="246"/>
      <c r="H301" s="249">
        <v>23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137</v>
      </c>
      <c r="AU301" s="255" t="s">
        <v>86</v>
      </c>
      <c r="AV301" s="14" t="s">
        <v>86</v>
      </c>
      <c r="AW301" s="14" t="s">
        <v>32</v>
      </c>
      <c r="AX301" s="14" t="s">
        <v>84</v>
      </c>
      <c r="AY301" s="255" t="s">
        <v>128</v>
      </c>
    </row>
    <row r="302" s="2" customFormat="1" ht="24.15" customHeight="1">
      <c r="A302" s="39"/>
      <c r="B302" s="40"/>
      <c r="C302" s="270" t="s">
        <v>593</v>
      </c>
      <c r="D302" s="270" t="s">
        <v>302</v>
      </c>
      <c r="E302" s="271" t="s">
        <v>1280</v>
      </c>
      <c r="F302" s="272" t="s">
        <v>1281</v>
      </c>
      <c r="G302" s="273" t="s">
        <v>430</v>
      </c>
      <c r="H302" s="274">
        <v>23.344999999999999</v>
      </c>
      <c r="I302" s="275"/>
      <c r="J302" s="276">
        <f>ROUND(I302*H302,2)</f>
        <v>0</v>
      </c>
      <c r="K302" s="277"/>
      <c r="L302" s="278"/>
      <c r="M302" s="279" t="s">
        <v>1</v>
      </c>
      <c r="N302" s="280" t="s">
        <v>41</v>
      </c>
      <c r="O302" s="92"/>
      <c r="P302" s="230">
        <f>O302*H302</f>
        <v>0</v>
      </c>
      <c r="Q302" s="230">
        <v>0.0025999999999999999</v>
      </c>
      <c r="R302" s="230">
        <f>Q302*H302</f>
        <v>0.060696999999999994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948</v>
      </c>
      <c r="AT302" s="232" t="s">
        <v>302</v>
      </c>
      <c r="AU302" s="232" t="s">
        <v>86</v>
      </c>
      <c r="AY302" s="18" t="s">
        <v>128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84</v>
      </c>
      <c r="BK302" s="233">
        <f>ROUND(I302*H302,2)</f>
        <v>0</v>
      </c>
      <c r="BL302" s="18" t="s">
        <v>948</v>
      </c>
      <c r="BM302" s="232" t="s">
        <v>1282</v>
      </c>
    </row>
    <row r="303" s="14" customFormat="1">
      <c r="A303" s="14"/>
      <c r="B303" s="245"/>
      <c r="C303" s="246"/>
      <c r="D303" s="236" t="s">
        <v>137</v>
      </c>
      <c r="E303" s="247" t="s">
        <v>1</v>
      </c>
      <c r="F303" s="248" t="s">
        <v>381</v>
      </c>
      <c r="G303" s="246"/>
      <c r="H303" s="249">
        <v>23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137</v>
      </c>
      <c r="AU303" s="255" t="s">
        <v>86</v>
      </c>
      <c r="AV303" s="14" t="s">
        <v>86</v>
      </c>
      <c r="AW303" s="14" t="s">
        <v>32</v>
      </c>
      <c r="AX303" s="14" t="s">
        <v>84</v>
      </c>
      <c r="AY303" s="255" t="s">
        <v>128</v>
      </c>
    </row>
    <row r="304" s="14" customFormat="1">
      <c r="A304" s="14"/>
      <c r="B304" s="245"/>
      <c r="C304" s="246"/>
      <c r="D304" s="236" t="s">
        <v>137</v>
      </c>
      <c r="E304" s="246"/>
      <c r="F304" s="248" t="s">
        <v>1283</v>
      </c>
      <c r="G304" s="246"/>
      <c r="H304" s="249">
        <v>23.344999999999999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137</v>
      </c>
      <c r="AU304" s="255" t="s">
        <v>86</v>
      </c>
      <c r="AV304" s="14" t="s">
        <v>86</v>
      </c>
      <c r="AW304" s="14" t="s">
        <v>4</v>
      </c>
      <c r="AX304" s="14" t="s">
        <v>84</v>
      </c>
      <c r="AY304" s="255" t="s">
        <v>128</v>
      </c>
    </row>
    <row r="305" s="2" customFormat="1" ht="24.15" customHeight="1">
      <c r="A305" s="39"/>
      <c r="B305" s="40"/>
      <c r="C305" s="220" t="s">
        <v>601</v>
      </c>
      <c r="D305" s="220" t="s">
        <v>131</v>
      </c>
      <c r="E305" s="221" t="s">
        <v>1284</v>
      </c>
      <c r="F305" s="222" t="s">
        <v>1285</v>
      </c>
      <c r="G305" s="223" t="s">
        <v>328</v>
      </c>
      <c r="H305" s="224">
        <v>11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41</v>
      </c>
      <c r="O305" s="92"/>
      <c r="P305" s="230">
        <f>O305*H305</f>
        <v>0</v>
      </c>
      <c r="Q305" s="230">
        <v>8.0000000000000007E-05</v>
      </c>
      <c r="R305" s="230">
        <f>Q305*H305</f>
        <v>0.00088000000000000003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630</v>
      </c>
      <c r="AT305" s="232" t="s">
        <v>131</v>
      </c>
      <c r="AU305" s="232" t="s">
        <v>86</v>
      </c>
      <c r="AY305" s="18" t="s">
        <v>128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84</v>
      </c>
      <c r="BK305" s="233">
        <f>ROUND(I305*H305,2)</f>
        <v>0</v>
      </c>
      <c r="BL305" s="18" t="s">
        <v>630</v>
      </c>
      <c r="BM305" s="232" t="s">
        <v>1286</v>
      </c>
    </row>
    <row r="306" s="14" customFormat="1">
      <c r="A306" s="14"/>
      <c r="B306" s="245"/>
      <c r="C306" s="246"/>
      <c r="D306" s="236" t="s">
        <v>137</v>
      </c>
      <c r="E306" s="247" t="s">
        <v>1</v>
      </c>
      <c r="F306" s="248" t="s">
        <v>195</v>
      </c>
      <c r="G306" s="246"/>
      <c r="H306" s="249">
        <v>11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137</v>
      </c>
      <c r="AU306" s="255" t="s">
        <v>86</v>
      </c>
      <c r="AV306" s="14" t="s">
        <v>86</v>
      </c>
      <c r="AW306" s="14" t="s">
        <v>32</v>
      </c>
      <c r="AX306" s="14" t="s">
        <v>84</v>
      </c>
      <c r="AY306" s="255" t="s">
        <v>128</v>
      </c>
    </row>
    <row r="307" s="2" customFormat="1" ht="24.15" customHeight="1">
      <c r="A307" s="39"/>
      <c r="B307" s="40"/>
      <c r="C307" s="270" t="s">
        <v>616</v>
      </c>
      <c r="D307" s="270" t="s">
        <v>302</v>
      </c>
      <c r="E307" s="271" t="s">
        <v>1287</v>
      </c>
      <c r="F307" s="272" t="s">
        <v>1288</v>
      </c>
      <c r="G307" s="273" t="s">
        <v>430</v>
      </c>
      <c r="H307" s="274">
        <v>15.351000000000001</v>
      </c>
      <c r="I307" s="275"/>
      <c r="J307" s="276">
        <f>ROUND(I307*H307,2)</f>
        <v>0</v>
      </c>
      <c r="K307" s="277"/>
      <c r="L307" s="278"/>
      <c r="M307" s="279" t="s">
        <v>1</v>
      </c>
      <c r="N307" s="280" t="s">
        <v>41</v>
      </c>
      <c r="O307" s="92"/>
      <c r="P307" s="230">
        <f>O307*H307</f>
        <v>0</v>
      </c>
      <c r="Q307" s="230">
        <v>0.017659999999999999</v>
      </c>
      <c r="R307" s="230">
        <f>Q307*H307</f>
        <v>0.27109865999999999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948</v>
      </c>
      <c r="AT307" s="232" t="s">
        <v>302</v>
      </c>
      <c r="AU307" s="232" t="s">
        <v>86</v>
      </c>
      <c r="AY307" s="18" t="s">
        <v>128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84</v>
      </c>
      <c r="BK307" s="233">
        <f>ROUND(I307*H307,2)</f>
        <v>0</v>
      </c>
      <c r="BL307" s="18" t="s">
        <v>948</v>
      </c>
      <c r="BM307" s="232" t="s">
        <v>1289</v>
      </c>
    </row>
    <row r="308" s="14" customFormat="1">
      <c r="A308" s="14"/>
      <c r="B308" s="245"/>
      <c r="C308" s="246"/>
      <c r="D308" s="236" t="s">
        <v>137</v>
      </c>
      <c r="E308" s="247" t="s">
        <v>1</v>
      </c>
      <c r="F308" s="248" t="s">
        <v>1290</v>
      </c>
      <c r="G308" s="246"/>
      <c r="H308" s="249">
        <v>15.050000000000001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137</v>
      </c>
      <c r="AU308" s="255" t="s">
        <v>86</v>
      </c>
      <c r="AV308" s="14" t="s">
        <v>86</v>
      </c>
      <c r="AW308" s="14" t="s">
        <v>32</v>
      </c>
      <c r="AX308" s="14" t="s">
        <v>84</v>
      </c>
      <c r="AY308" s="255" t="s">
        <v>128</v>
      </c>
    </row>
    <row r="309" s="14" customFormat="1">
      <c r="A309" s="14"/>
      <c r="B309" s="245"/>
      <c r="C309" s="246"/>
      <c r="D309" s="236" t="s">
        <v>137</v>
      </c>
      <c r="E309" s="246"/>
      <c r="F309" s="248" t="s">
        <v>1291</v>
      </c>
      <c r="G309" s="246"/>
      <c r="H309" s="249">
        <v>15.351000000000001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137</v>
      </c>
      <c r="AU309" s="255" t="s">
        <v>86</v>
      </c>
      <c r="AV309" s="14" t="s">
        <v>86</v>
      </c>
      <c r="AW309" s="14" t="s">
        <v>4</v>
      </c>
      <c r="AX309" s="14" t="s">
        <v>84</v>
      </c>
      <c r="AY309" s="255" t="s">
        <v>128</v>
      </c>
    </row>
    <row r="310" s="2" customFormat="1" ht="37.8" customHeight="1">
      <c r="A310" s="39"/>
      <c r="B310" s="40"/>
      <c r="C310" s="220" t="s">
        <v>621</v>
      </c>
      <c r="D310" s="220" t="s">
        <v>131</v>
      </c>
      <c r="E310" s="221" t="s">
        <v>1292</v>
      </c>
      <c r="F310" s="222" t="s">
        <v>1293</v>
      </c>
      <c r="G310" s="223" t="s">
        <v>322</v>
      </c>
      <c r="H310" s="224">
        <v>16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0.29999999999999999</v>
      </c>
      <c r="T310" s="231">
        <f>S310*H310</f>
        <v>4.7999999999999998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630</v>
      </c>
      <c r="AT310" s="232" t="s">
        <v>131</v>
      </c>
      <c r="AU310" s="232" t="s">
        <v>86</v>
      </c>
      <c r="AY310" s="18" t="s">
        <v>128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630</v>
      </c>
      <c r="BM310" s="232" t="s">
        <v>1294</v>
      </c>
    </row>
    <row r="311" s="13" customFormat="1">
      <c r="A311" s="13"/>
      <c r="B311" s="234"/>
      <c r="C311" s="235"/>
      <c r="D311" s="236" t="s">
        <v>137</v>
      </c>
      <c r="E311" s="237" t="s">
        <v>1</v>
      </c>
      <c r="F311" s="238" t="s">
        <v>1295</v>
      </c>
      <c r="G311" s="235"/>
      <c r="H311" s="237" t="s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137</v>
      </c>
      <c r="AU311" s="244" t="s">
        <v>86</v>
      </c>
      <c r="AV311" s="13" t="s">
        <v>84</v>
      </c>
      <c r="AW311" s="13" t="s">
        <v>32</v>
      </c>
      <c r="AX311" s="13" t="s">
        <v>76</v>
      </c>
      <c r="AY311" s="244" t="s">
        <v>128</v>
      </c>
    </row>
    <row r="312" s="14" customFormat="1">
      <c r="A312" s="14"/>
      <c r="B312" s="245"/>
      <c r="C312" s="246"/>
      <c r="D312" s="236" t="s">
        <v>137</v>
      </c>
      <c r="E312" s="247" t="s">
        <v>1</v>
      </c>
      <c r="F312" s="248" t="s">
        <v>1296</v>
      </c>
      <c r="G312" s="246"/>
      <c r="H312" s="249">
        <v>16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137</v>
      </c>
      <c r="AU312" s="255" t="s">
        <v>86</v>
      </c>
      <c r="AV312" s="14" t="s">
        <v>86</v>
      </c>
      <c r="AW312" s="14" t="s">
        <v>32</v>
      </c>
      <c r="AX312" s="14" t="s">
        <v>84</v>
      </c>
      <c r="AY312" s="255" t="s">
        <v>128</v>
      </c>
    </row>
    <row r="313" s="2" customFormat="1" ht="24.15" customHeight="1">
      <c r="A313" s="39"/>
      <c r="B313" s="40"/>
      <c r="C313" s="220" t="s">
        <v>625</v>
      </c>
      <c r="D313" s="220" t="s">
        <v>131</v>
      </c>
      <c r="E313" s="221" t="s">
        <v>1297</v>
      </c>
      <c r="F313" s="222" t="s">
        <v>1298</v>
      </c>
      <c r="G313" s="223" t="s">
        <v>322</v>
      </c>
      <c r="H313" s="224">
        <v>16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41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0.32500000000000001</v>
      </c>
      <c r="T313" s="231">
        <f>S313*H313</f>
        <v>5.2000000000000002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630</v>
      </c>
      <c r="AT313" s="232" t="s">
        <v>131</v>
      </c>
      <c r="AU313" s="232" t="s">
        <v>86</v>
      </c>
      <c r="AY313" s="18" t="s">
        <v>128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84</v>
      </c>
      <c r="BK313" s="233">
        <f>ROUND(I313*H313,2)</f>
        <v>0</v>
      </c>
      <c r="BL313" s="18" t="s">
        <v>630</v>
      </c>
      <c r="BM313" s="232" t="s">
        <v>1299</v>
      </c>
    </row>
    <row r="314" s="14" customFormat="1">
      <c r="A314" s="14"/>
      <c r="B314" s="245"/>
      <c r="C314" s="246"/>
      <c r="D314" s="236" t="s">
        <v>137</v>
      </c>
      <c r="E314" s="247" t="s">
        <v>1</v>
      </c>
      <c r="F314" s="248" t="s">
        <v>1296</v>
      </c>
      <c r="G314" s="246"/>
      <c r="H314" s="249">
        <v>16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137</v>
      </c>
      <c r="AU314" s="255" t="s">
        <v>86</v>
      </c>
      <c r="AV314" s="14" t="s">
        <v>86</v>
      </c>
      <c r="AW314" s="14" t="s">
        <v>32</v>
      </c>
      <c r="AX314" s="14" t="s">
        <v>84</v>
      </c>
      <c r="AY314" s="255" t="s">
        <v>128</v>
      </c>
    </row>
    <row r="315" s="2" customFormat="1" ht="24.15" customHeight="1">
      <c r="A315" s="39"/>
      <c r="B315" s="40"/>
      <c r="C315" s="220" t="s">
        <v>630</v>
      </c>
      <c r="D315" s="220" t="s">
        <v>131</v>
      </c>
      <c r="E315" s="221" t="s">
        <v>1300</v>
      </c>
      <c r="F315" s="222" t="s">
        <v>1301</v>
      </c>
      <c r="G315" s="223" t="s">
        <v>430</v>
      </c>
      <c r="H315" s="224">
        <v>40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41</v>
      </c>
      <c r="O315" s="92"/>
      <c r="P315" s="230">
        <f>O315*H315</f>
        <v>0</v>
      </c>
      <c r="Q315" s="230">
        <v>3.0000000000000001E-05</v>
      </c>
      <c r="R315" s="230">
        <f>Q315*H315</f>
        <v>0.0012000000000000001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630</v>
      </c>
      <c r="AT315" s="232" t="s">
        <v>131</v>
      </c>
      <c r="AU315" s="232" t="s">
        <v>86</v>
      </c>
      <c r="AY315" s="18" t="s">
        <v>128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84</v>
      </c>
      <c r="BK315" s="233">
        <f>ROUND(I315*H315,2)</f>
        <v>0</v>
      </c>
      <c r="BL315" s="18" t="s">
        <v>630</v>
      </c>
      <c r="BM315" s="232" t="s">
        <v>1302</v>
      </c>
    </row>
    <row r="316" s="13" customFormat="1">
      <c r="A316" s="13"/>
      <c r="B316" s="234"/>
      <c r="C316" s="235"/>
      <c r="D316" s="236" t="s">
        <v>137</v>
      </c>
      <c r="E316" s="237" t="s">
        <v>1</v>
      </c>
      <c r="F316" s="238" t="s">
        <v>1279</v>
      </c>
      <c r="G316" s="235"/>
      <c r="H316" s="237" t="s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137</v>
      </c>
      <c r="AU316" s="244" t="s">
        <v>86</v>
      </c>
      <c r="AV316" s="13" t="s">
        <v>84</v>
      </c>
      <c r="AW316" s="13" t="s">
        <v>32</v>
      </c>
      <c r="AX316" s="13" t="s">
        <v>76</v>
      </c>
      <c r="AY316" s="244" t="s">
        <v>128</v>
      </c>
    </row>
    <row r="317" s="14" customFormat="1">
      <c r="A317" s="14"/>
      <c r="B317" s="245"/>
      <c r="C317" s="246"/>
      <c r="D317" s="236" t="s">
        <v>137</v>
      </c>
      <c r="E317" s="247" t="s">
        <v>1</v>
      </c>
      <c r="F317" s="248" t="s">
        <v>1303</v>
      </c>
      <c r="G317" s="246"/>
      <c r="H317" s="249">
        <v>40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137</v>
      </c>
      <c r="AU317" s="255" t="s">
        <v>86</v>
      </c>
      <c r="AV317" s="14" t="s">
        <v>86</v>
      </c>
      <c r="AW317" s="14" t="s">
        <v>32</v>
      </c>
      <c r="AX317" s="14" t="s">
        <v>84</v>
      </c>
      <c r="AY317" s="255" t="s">
        <v>128</v>
      </c>
    </row>
    <row r="318" s="2" customFormat="1" ht="16.5" customHeight="1">
      <c r="A318" s="39"/>
      <c r="B318" s="40"/>
      <c r="C318" s="220" t="s">
        <v>635</v>
      </c>
      <c r="D318" s="220" t="s">
        <v>131</v>
      </c>
      <c r="E318" s="221" t="s">
        <v>1304</v>
      </c>
      <c r="F318" s="222" t="s">
        <v>1305</v>
      </c>
      <c r="G318" s="223" t="s">
        <v>289</v>
      </c>
      <c r="H318" s="224">
        <v>9.3599999999999994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41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630</v>
      </c>
      <c r="AT318" s="232" t="s">
        <v>131</v>
      </c>
      <c r="AU318" s="232" t="s">
        <v>86</v>
      </c>
      <c r="AY318" s="18" t="s">
        <v>128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630</v>
      </c>
      <c r="BM318" s="232" t="s">
        <v>1306</v>
      </c>
    </row>
    <row r="319" s="13" customFormat="1">
      <c r="A319" s="13"/>
      <c r="B319" s="234"/>
      <c r="C319" s="235"/>
      <c r="D319" s="236" t="s">
        <v>137</v>
      </c>
      <c r="E319" s="237" t="s">
        <v>1</v>
      </c>
      <c r="F319" s="238" t="s">
        <v>1307</v>
      </c>
      <c r="G319" s="235"/>
      <c r="H319" s="237" t="s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137</v>
      </c>
      <c r="AU319" s="244" t="s">
        <v>86</v>
      </c>
      <c r="AV319" s="13" t="s">
        <v>84</v>
      </c>
      <c r="AW319" s="13" t="s">
        <v>32</v>
      </c>
      <c r="AX319" s="13" t="s">
        <v>76</v>
      </c>
      <c r="AY319" s="244" t="s">
        <v>128</v>
      </c>
    </row>
    <row r="320" s="14" customFormat="1">
      <c r="A320" s="14"/>
      <c r="B320" s="245"/>
      <c r="C320" s="246"/>
      <c r="D320" s="236" t="s">
        <v>137</v>
      </c>
      <c r="E320" s="247" t="s">
        <v>1</v>
      </c>
      <c r="F320" s="248" t="s">
        <v>1308</v>
      </c>
      <c r="G320" s="246"/>
      <c r="H320" s="249">
        <v>4.0800000000000001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137</v>
      </c>
      <c r="AU320" s="255" t="s">
        <v>86</v>
      </c>
      <c r="AV320" s="14" t="s">
        <v>86</v>
      </c>
      <c r="AW320" s="14" t="s">
        <v>32</v>
      </c>
      <c r="AX320" s="14" t="s">
        <v>76</v>
      </c>
      <c r="AY320" s="255" t="s">
        <v>128</v>
      </c>
    </row>
    <row r="321" s="13" customFormat="1">
      <c r="A321" s="13"/>
      <c r="B321" s="234"/>
      <c r="C321" s="235"/>
      <c r="D321" s="236" t="s">
        <v>137</v>
      </c>
      <c r="E321" s="237" t="s">
        <v>1</v>
      </c>
      <c r="F321" s="238" t="s">
        <v>1309</v>
      </c>
      <c r="G321" s="235"/>
      <c r="H321" s="237" t="s">
        <v>1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137</v>
      </c>
      <c r="AU321" s="244" t="s">
        <v>86</v>
      </c>
      <c r="AV321" s="13" t="s">
        <v>84</v>
      </c>
      <c r="AW321" s="13" t="s">
        <v>32</v>
      </c>
      <c r="AX321" s="13" t="s">
        <v>76</v>
      </c>
      <c r="AY321" s="244" t="s">
        <v>128</v>
      </c>
    </row>
    <row r="322" s="14" customFormat="1">
      <c r="A322" s="14"/>
      <c r="B322" s="245"/>
      <c r="C322" s="246"/>
      <c r="D322" s="236" t="s">
        <v>137</v>
      </c>
      <c r="E322" s="247" t="s">
        <v>1</v>
      </c>
      <c r="F322" s="248" t="s">
        <v>1310</v>
      </c>
      <c r="G322" s="246"/>
      <c r="H322" s="249">
        <v>5.2800000000000002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137</v>
      </c>
      <c r="AU322" s="255" t="s">
        <v>86</v>
      </c>
      <c r="AV322" s="14" t="s">
        <v>86</v>
      </c>
      <c r="AW322" s="14" t="s">
        <v>32</v>
      </c>
      <c r="AX322" s="14" t="s">
        <v>76</v>
      </c>
      <c r="AY322" s="255" t="s">
        <v>128</v>
      </c>
    </row>
    <row r="323" s="15" customFormat="1">
      <c r="A323" s="15"/>
      <c r="B323" s="259"/>
      <c r="C323" s="260"/>
      <c r="D323" s="236" t="s">
        <v>137</v>
      </c>
      <c r="E323" s="261" t="s">
        <v>1</v>
      </c>
      <c r="F323" s="262" t="s">
        <v>263</v>
      </c>
      <c r="G323" s="260"/>
      <c r="H323" s="263">
        <v>9.3599999999999994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9" t="s">
        <v>137</v>
      </c>
      <c r="AU323" s="269" t="s">
        <v>86</v>
      </c>
      <c r="AV323" s="15" t="s">
        <v>142</v>
      </c>
      <c r="AW323" s="15" t="s">
        <v>32</v>
      </c>
      <c r="AX323" s="15" t="s">
        <v>84</v>
      </c>
      <c r="AY323" s="269" t="s">
        <v>128</v>
      </c>
    </row>
    <row r="324" s="2" customFormat="1" ht="24.15" customHeight="1">
      <c r="A324" s="39"/>
      <c r="B324" s="40"/>
      <c r="C324" s="220" t="s">
        <v>641</v>
      </c>
      <c r="D324" s="220" t="s">
        <v>131</v>
      </c>
      <c r="E324" s="221" t="s">
        <v>1311</v>
      </c>
      <c r="F324" s="222" t="s">
        <v>1312</v>
      </c>
      <c r="G324" s="223" t="s">
        <v>289</v>
      </c>
      <c r="H324" s="224">
        <v>32.159999999999997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41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630</v>
      </c>
      <c r="AT324" s="232" t="s">
        <v>131</v>
      </c>
      <c r="AU324" s="232" t="s">
        <v>86</v>
      </c>
      <c r="AY324" s="18" t="s">
        <v>128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84</v>
      </c>
      <c r="BK324" s="233">
        <f>ROUND(I324*H324,2)</f>
        <v>0</v>
      </c>
      <c r="BL324" s="18" t="s">
        <v>630</v>
      </c>
      <c r="BM324" s="232" t="s">
        <v>1313</v>
      </c>
    </row>
    <row r="325" s="14" customFormat="1">
      <c r="A325" s="14"/>
      <c r="B325" s="245"/>
      <c r="C325" s="246"/>
      <c r="D325" s="236" t="s">
        <v>137</v>
      </c>
      <c r="E325" s="247" t="s">
        <v>1</v>
      </c>
      <c r="F325" s="248" t="s">
        <v>1314</v>
      </c>
      <c r="G325" s="246"/>
      <c r="H325" s="249">
        <v>16.32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137</v>
      </c>
      <c r="AU325" s="255" t="s">
        <v>86</v>
      </c>
      <c r="AV325" s="14" t="s">
        <v>86</v>
      </c>
      <c r="AW325" s="14" t="s">
        <v>32</v>
      </c>
      <c r="AX325" s="14" t="s">
        <v>76</v>
      </c>
      <c r="AY325" s="255" t="s">
        <v>128</v>
      </c>
    </row>
    <row r="326" s="14" customFormat="1">
      <c r="A326" s="14"/>
      <c r="B326" s="245"/>
      <c r="C326" s="246"/>
      <c r="D326" s="236" t="s">
        <v>137</v>
      </c>
      <c r="E326" s="247" t="s">
        <v>1</v>
      </c>
      <c r="F326" s="248" t="s">
        <v>1315</v>
      </c>
      <c r="G326" s="246"/>
      <c r="H326" s="249">
        <v>15.84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137</v>
      </c>
      <c r="AU326" s="255" t="s">
        <v>86</v>
      </c>
      <c r="AV326" s="14" t="s">
        <v>86</v>
      </c>
      <c r="AW326" s="14" t="s">
        <v>32</v>
      </c>
      <c r="AX326" s="14" t="s">
        <v>76</v>
      </c>
      <c r="AY326" s="255" t="s">
        <v>128</v>
      </c>
    </row>
    <row r="327" s="15" customFormat="1">
      <c r="A327" s="15"/>
      <c r="B327" s="259"/>
      <c r="C327" s="260"/>
      <c r="D327" s="236" t="s">
        <v>137</v>
      </c>
      <c r="E327" s="261" t="s">
        <v>1</v>
      </c>
      <c r="F327" s="262" t="s">
        <v>263</v>
      </c>
      <c r="G327" s="260"/>
      <c r="H327" s="263">
        <v>32.159999999999997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9" t="s">
        <v>137</v>
      </c>
      <c r="AU327" s="269" t="s">
        <v>86</v>
      </c>
      <c r="AV327" s="15" t="s">
        <v>142</v>
      </c>
      <c r="AW327" s="15" t="s">
        <v>32</v>
      </c>
      <c r="AX327" s="15" t="s">
        <v>84</v>
      </c>
      <c r="AY327" s="269" t="s">
        <v>128</v>
      </c>
    </row>
    <row r="328" s="2" customFormat="1" ht="21.75" customHeight="1">
      <c r="A328" s="39"/>
      <c r="B328" s="40"/>
      <c r="C328" s="220" t="s">
        <v>645</v>
      </c>
      <c r="D328" s="220" t="s">
        <v>131</v>
      </c>
      <c r="E328" s="221" t="s">
        <v>1316</v>
      </c>
      <c r="F328" s="222" t="s">
        <v>1317</v>
      </c>
      <c r="G328" s="223" t="s">
        <v>289</v>
      </c>
      <c r="H328" s="224">
        <v>4.0800000000000001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41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630</v>
      </c>
      <c r="AT328" s="232" t="s">
        <v>131</v>
      </c>
      <c r="AU328" s="232" t="s">
        <v>86</v>
      </c>
      <c r="AY328" s="18" t="s">
        <v>128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84</v>
      </c>
      <c r="BK328" s="233">
        <f>ROUND(I328*H328,2)</f>
        <v>0</v>
      </c>
      <c r="BL328" s="18" t="s">
        <v>630</v>
      </c>
      <c r="BM328" s="232" t="s">
        <v>1318</v>
      </c>
    </row>
    <row r="329" s="13" customFormat="1">
      <c r="A329" s="13"/>
      <c r="B329" s="234"/>
      <c r="C329" s="235"/>
      <c r="D329" s="236" t="s">
        <v>137</v>
      </c>
      <c r="E329" s="237" t="s">
        <v>1</v>
      </c>
      <c r="F329" s="238" t="s">
        <v>1319</v>
      </c>
      <c r="G329" s="235"/>
      <c r="H329" s="237" t="s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137</v>
      </c>
      <c r="AU329" s="244" t="s">
        <v>86</v>
      </c>
      <c r="AV329" s="13" t="s">
        <v>84</v>
      </c>
      <c r="AW329" s="13" t="s">
        <v>32</v>
      </c>
      <c r="AX329" s="13" t="s">
        <v>76</v>
      </c>
      <c r="AY329" s="244" t="s">
        <v>128</v>
      </c>
    </row>
    <row r="330" s="14" customFormat="1">
      <c r="A330" s="14"/>
      <c r="B330" s="245"/>
      <c r="C330" s="246"/>
      <c r="D330" s="236" t="s">
        <v>137</v>
      </c>
      <c r="E330" s="247" t="s">
        <v>1</v>
      </c>
      <c r="F330" s="248" t="s">
        <v>1308</v>
      </c>
      <c r="G330" s="246"/>
      <c r="H330" s="249">
        <v>4.0800000000000001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137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128</v>
      </c>
    </row>
    <row r="331" s="2" customFormat="1" ht="33" customHeight="1">
      <c r="A331" s="39"/>
      <c r="B331" s="40"/>
      <c r="C331" s="220" t="s">
        <v>650</v>
      </c>
      <c r="D331" s="220" t="s">
        <v>131</v>
      </c>
      <c r="E331" s="221" t="s">
        <v>1320</v>
      </c>
      <c r="F331" s="222" t="s">
        <v>1321</v>
      </c>
      <c r="G331" s="223" t="s">
        <v>322</v>
      </c>
      <c r="H331" s="224">
        <v>16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41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630</v>
      </c>
      <c r="AT331" s="232" t="s">
        <v>131</v>
      </c>
      <c r="AU331" s="232" t="s">
        <v>86</v>
      </c>
      <c r="AY331" s="18" t="s">
        <v>128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630</v>
      </c>
      <c r="BM331" s="232" t="s">
        <v>1322</v>
      </c>
    </row>
    <row r="332" s="13" customFormat="1">
      <c r="A332" s="13"/>
      <c r="B332" s="234"/>
      <c r="C332" s="235"/>
      <c r="D332" s="236" t="s">
        <v>137</v>
      </c>
      <c r="E332" s="237" t="s">
        <v>1</v>
      </c>
      <c r="F332" s="238" t="s">
        <v>1323</v>
      </c>
      <c r="G332" s="235"/>
      <c r="H332" s="237" t="s">
        <v>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137</v>
      </c>
      <c r="AU332" s="244" t="s">
        <v>86</v>
      </c>
      <c r="AV332" s="13" t="s">
        <v>84</v>
      </c>
      <c r="AW332" s="13" t="s">
        <v>32</v>
      </c>
      <c r="AX332" s="13" t="s">
        <v>76</v>
      </c>
      <c r="AY332" s="244" t="s">
        <v>128</v>
      </c>
    </row>
    <row r="333" s="14" customFormat="1">
      <c r="A333" s="14"/>
      <c r="B333" s="245"/>
      <c r="C333" s="246"/>
      <c r="D333" s="236" t="s">
        <v>137</v>
      </c>
      <c r="E333" s="247" t="s">
        <v>1</v>
      </c>
      <c r="F333" s="248" t="s">
        <v>1296</v>
      </c>
      <c r="G333" s="246"/>
      <c r="H333" s="249">
        <v>16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137</v>
      </c>
      <c r="AU333" s="255" t="s">
        <v>86</v>
      </c>
      <c r="AV333" s="14" t="s">
        <v>86</v>
      </c>
      <c r="AW333" s="14" t="s">
        <v>32</v>
      </c>
      <c r="AX333" s="14" t="s">
        <v>84</v>
      </c>
      <c r="AY333" s="255" t="s">
        <v>128</v>
      </c>
    </row>
    <row r="334" s="2" customFormat="1" ht="24.15" customHeight="1">
      <c r="A334" s="39"/>
      <c r="B334" s="40"/>
      <c r="C334" s="220" t="s">
        <v>654</v>
      </c>
      <c r="D334" s="220" t="s">
        <v>131</v>
      </c>
      <c r="E334" s="221" t="s">
        <v>1324</v>
      </c>
      <c r="F334" s="222" t="s">
        <v>1325</v>
      </c>
      <c r="G334" s="223" t="s">
        <v>322</v>
      </c>
      <c r="H334" s="224">
        <v>16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630</v>
      </c>
      <c r="AT334" s="232" t="s">
        <v>131</v>
      </c>
      <c r="AU334" s="232" t="s">
        <v>86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630</v>
      </c>
      <c r="BM334" s="232" t="s">
        <v>1326</v>
      </c>
    </row>
    <row r="335" s="13" customFormat="1">
      <c r="A335" s="13"/>
      <c r="B335" s="234"/>
      <c r="C335" s="235"/>
      <c r="D335" s="236" t="s">
        <v>137</v>
      </c>
      <c r="E335" s="237" t="s">
        <v>1</v>
      </c>
      <c r="F335" s="238" t="s">
        <v>1327</v>
      </c>
      <c r="G335" s="235"/>
      <c r="H335" s="237" t="s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137</v>
      </c>
      <c r="AU335" s="244" t="s">
        <v>86</v>
      </c>
      <c r="AV335" s="13" t="s">
        <v>84</v>
      </c>
      <c r="AW335" s="13" t="s">
        <v>32</v>
      </c>
      <c r="AX335" s="13" t="s">
        <v>76</v>
      </c>
      <c r="AY335" s="244" t="s">
        <v>128</v>
      </c>
    </row>
    <row r="336" s="14" customFormat="1">
      <c r="A336" s="14"/>
      <c r="B336" s="245"/>
      <c r="C336" s="246"/>
      <c r="D336" s="236" t="s">
        <v>137</v>
      </c>
      <c r="E336" s="247" t="s">
        <v>1</v>
      </c>
      <c r="F336" s="248" t="s">
        <v>1296</v>
      </c>
      <c r="G336" s="246"/>
      <c r="H336" s="249">
        <v>16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137</v>
      </c>
      <c r="AU336" s="255" t="s">
        <v>86</v>
      </c>
      <c r="AV336" s="14" t="s">
        <v>86</v>
      </c>
      <c r="AW336" s="14" t="s">
        <v>32</v>
      </c>
      <c r="AX336" s="14" t="s">
        <v>84</v>
      </c>
      <c r="AY336" s="255" t="s">
        <v>128</v>
      </c>
    </row>
    <row r="337" s="12" customFormat="1" ht="25.92" customHeight="1">
      <c r="A337" s="12"/>
      <c r="B337" s="204"/>
      <c r="C337" s="205"/>
      <c r="D337" s="206" t="s">
        <v>75</v>
      </c>
      <c r="E337" s="207" t="s">
        <v>125</v>
      </c>
      <c r="F337" s="207" t="s">
        <v>126</v>
      </c>
      <c r="G337" s="205"/>
      <c r="H337" s="205"/>
      <c r="I337" s="208"/>
      <c r="J337" s="209">
        <f>BK337</f>
        <v>0</v>
      </c>
      <c r="K337" s="205"/>
      <c r="L337" s="210"/>
      <c r="M337" s="211"/>
      <c r="N337" s="212"/>
      <c r="O337" s="212"/>
      <c r="P337" s="213">
        <f>P338+P342+P346</f>
        <v>0</v>
      </c>
      <c r="Q337" s="212"/>
      <c r="R337" s="213">
        <f>R338+R342+R346</f>
        <v>0</v>
      </c>
      <c r="S337" s="212"/>
      <c r="T337" s="214">
        <f>T338+T342+T346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5" t="s">
        <v>142</v>
      </c>
      <c r="AT337" s="216" t="s">
        <v>75</v>
      </c>
      <c r="AU337" s="216" t="s">
        <v>76</v>
      </c>
      <c r="AY337" s="215" t="s">
        <v>128</v>
      </c>
      <c r="BK337" s="217">
        <f>BK338+BK342+BK346</f>
        <v>0</v>
      </c>
    </row>
    <row r="338" s="12" customFormat="1" ht="22.8" customHeight="1">
      <c r="A338" s="12"/>
      <c r="B338" s="204"/>
      <c r="C338" s="205"/>
      <c r="D338" s="206" t="s">
        <v>75</v>
      </c>
      <c r="E338" s="218" t="s">
        <v>1328</v>
      </c>
      <c r="F338" s="218" t="s">
        <v>1329</v>
      </c>
      <c r="G338" s="205"/>
      <c r="H338" s="205"/>
      <c r="I338" s="208"/>
      <c r="J338" s="219">
        <f>BK338</f>
        <v>0</v>
      </c>
      <c r="K338" s="205"/>
      <c r="L338" s="210"/>
      <c r="M338" s="211"/>
      <c r="N338" s="212"/>
      <c r="O338" s="212"/>
      <c r="P338" s="213">
        <f>SUM(P339:P341)</f>
        <v>0</v>
      </c>
      <c r="Q338" s="212"/>
      <c r="R338" s="213">
        <f>SUM(R339:R341)</f>
        <v>0</v>
      </c>
      <c r="S338" s="212"/>
      <c r="T338" s="214">
        <f>SUM(T339:T341)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5" t="s">
        <v>142</v>
      </c>
      <c r="AT338" s="216" t="s">
        <v>75</v>
      </c>
      <c r="AU338" s="216" t="s">
        <v>84</v>
      </c>
      <c r="AY338" s="215" t="s">
        <v>128</v>
      </c>
      <c r="BK338" s="217">
        <f>SUM(BK339:BK341)</f>
        <v>0</v>
      </c>
    </row>
    <row r="339" s="2" customFormat="1" ht="16.5" customHeight="1">
      <c r="A339" s="39"/>
      <c r="B339" s="40"/>
      <c r="C339" s="220" t="s">
        <v>615</v>
      </c>
      <c r="D339" s="220" t="s">
        <v>131</v>
      </c>
      <c r="E339" s="221" t="s">
        <v>1330</v>
      </c>
      <c r="F339" s="222" t="s">
        <v>1331</v>
      </c>
      <c r="G339" s="223" t="s">
        <v>151</v>
      </c>
      <c r="H339" s="224">
        <v>11</v>
      </c>
      <c r="I339" s="225"/>
      <c r="J339" s="226">
        <f>ROUND(I339*H339,2)</f>
        <v>0</v>
      </c>
      <c r="K339" s="227"/>
      <c r="L339" s="45"/>
      <c r="M339" s="228" t="s">
        <v>1</v>
      </c>
      <c r="N339" s="229" t="s">
        <v>41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1332</v>
      </c>
      <c r="AT339" s="232" t="s">
        <v>131</v>
      </c>
      <c r="AU339" s="232" t="s">
        <v>86</v>
      </c>
      <c r="AY339" s="18" t="s">
        <v>128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84</v>
      </c>
      <c r="BK339" s="233">
        <f>ROUND(I339*H339,2)</f>
        <v>0</v>
      </c>
      <c r="BL339" s="18" t="s">
        <v>1332</v>
      </c>
      <c r="BM339" s="232" t="s">
        <v>1333</v>
      </c>
    </row>
    <row r="340" s="13" customFormat="1">
      <c r="A340" s="13"/>
      <c r="B340" s="234"/>
      <c r="C340" s="235"/>
      <c r="D340" s="236" t="s">
        <v>137</v>
      </c>
      <c r="E340" s="237" t="s">
        <v>1</v>
      </c>
      <c r="F340" s="238" t="s">
        <v>1334</v>
      </c>
      <c r="G340" s="235"/>
      <c r="H340" s="237" t="s">
        <v>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137</v>
      </c>
      <c r="AU340" s="244" t="s">
        <v>86</v>
      </c>
      <c r="AV340" s="13" t="s">
        <v>84</v>
      </c>
      <c r="AW340" s="13" t="s">
        <v>32</v>
      </c>
      <c r="AX340" s="13" t="s">
        <v>76</v>
      </c>
      <c r="AY340" s="244" t="s">
        <v>128</v>
      </c>
    </row>
    <row r="341" s="14" customFormat="1">
      <c r="A341" s="14"/>
      <c r="B341" s="245"/>
      <c r="C341" s="246"/>
      <c r="D341" s="236" t="s">
        <v>137</v>
      </c>
      <c r="E341" s="247" t="s">
        <v>1</v>
      </c>
      <c r="F341" s="248" t="s">
        <v>195</v>
      </c>
      <c r="G341" s="246"/>
      <c r="H341" s="249">
        <v>11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137</v>
      </c>
      <c r="AU341" s="255" t="s">
        <v>86</v>
      </c>
      <c r="AV341" s="14" t="s">
        <v>86</v>
      </c>
      <c r="AW341" s="14" t="s">
        <v>32</v>
      </c>
      <c r="AX341" s="14" t="s">
        <v>84</v>
      </c>
      <c r="AY341" s="255" t="s">
        <v>128</v>
      </c>
    </row>
    <row r="342" s="12" customFormat="1" ht="22.8" customHeight="1">
      <c r="A342" s="12"/>
      <c r="B342" s="204"/>
      <c r="C342" s="205"/>
      <c r="D342" s="206" t="s">
        <v>75</v>
      </c>
      <c r="E342" s="218" t="s">
        <v>184</v>
      </c>
      <c r="F342" s="218" t="s">
        <v>185</v>
      </c>
      <c r="G342" s="205"/>
      <c r="H342" s="205"/>
      <c r="I342" s="208"/>
      <c r="J342" s="219">
        <f>BK342</f>
        <v>0</v>
      </c>
      <c r="K342" s="205"/>
      <c r="L342" s="210"/>
      <c r="M342" s="211"/>
      <c r="N342" s="212"/>
      <c r="O342" s="212"/>
      <c r="P342" s="213">
        <f>SUM(P343:P345)</f>
        <v>0</v>
      </c>
      <c r="Q342" s="212"/>
      <c r="R342" s="213">
        <f>SUM(R343:R345)</f>
        <v>0</v>
      </c>
      <c r="S342" s="212"/>
      <c r="T342" s="214">
        <f>SUM(T343:T345)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5" t="s">
        <v>127</v>
      </c>
      <c r="AT342" s="216" t="s">
        <v>75</v>
      </c>
      <c r="AU342" s="216" t="s">
        <v>84</v>
      </c>
      <c r="AY342" s="215" t="s">
        <v>128</v>
      </c>
      <c r="BK342" s="217">
        <f>SUM(BK343:BK345)</f>
        <v>0</v>
      </c>
    </row>
    <row r="343" s="2" customFormat="1" ht="16.5" customHeight="1">
      <c r="A343" s="39"/>
      <c r="B343" s="40"/>
      <c r="C343" s="220" t="s">
        <v>663</v>
      </c>
      <c r="D343" s="220" t="s">
        <v>131</v>
      </c>
      <c r="E343" s="221" t="s">
        <v>1335</v>
      </c>
      <c r="F343" s="222" t="s">
        <v>1336</v>
      </c>
      <c r="G343" s="223" t="s">
        <v>1337</v>
      </c>
      <c r="H343" s="224">
        <v>11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41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135</v>
      </c>
      <c r="AT343" s="232" t="s">
        <v>131</v>
      </c>
      <c r="AU343" s="232" t="s">
        <v>86</v>
      </c>
      <c r="AY343" s="18" t="s">
        <v>128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84</v>
      </c>
      <c r="BK343" s="233">
        <f>ROUND(I343*H343,2)</f>
        <v>0</v>
      </c>
      <c r="BL343" s="18" t="s">
        <v>135</v>
      </c>
      <c r="BM343" s="232" t="s">
        <v>1338</v>
      </c>
    </row>
    <row r="344" s="13" customFormat="1">
      <c r="A344" s="13"/>
      <c r="B344" s="234"/>
      <c r="C344" s="235"/>
      <c r="D344" s="236" t="s">
        <v>137</v>
      </c>
      <c r="E344" s="237" t="s">
        <v>1</v>
      </c>
      <c r="F344" s="238" t="s">
        <v>1339</v>
      </c>
      <c r="G344" s="235"/>
      <c r="H344" s="237" t="s">
        <v>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137</v>
      </c>
      <c r="AU344" s="244" t="s">
        <v>86</v>
      </c>
      <c r="AV344" s="13" t="s">
        <v>84</v>
      </c>
      <c r="AW344" s="13" t="s">
        <v>32</v>
      </c>
      <c r="AX344" s="13" t="s">
        <v>76</v>
      </c>
      <c r="AY344" s="244" t="s">
        <v>128</v>
      </c>
    </row>
    <row r="345" s="14" customFormat="1">
      <c r="A345" s="14"/>
      <c r="B345" s="245"/>
      <c r="C345" s="246"/>
      <c r="D345" s="236" t="s">
        <v>137</v>
      </c>
      <c r="E345" s="247" t="s">
        <v>1</v>
      </c>
      <c r="F345" s="248" t="s">
        <v>195</v>
      </c>
      <c r="G345" s="246"/>
      <c r="H345" s="249">
        <v>11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137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128</v>
      </c>
    </row>
    <row r="346" s="12" customFormat="1" ht="22.8" customHeight="1">
      <c r="A346" s="12"/>
      <c r="B346" s="204"/>
      <c r="C346" s="205"/>
      <c r="D346" s="206" t="s">
        <v>75</v>
      </c>
      <c r="E346" s="218" t="s">
        <v>226</v>
      </c>
      <c r="F346" s="218" t="s">
        <v>227</v>
      </c>
      <c r="G346" s="205"/>
      <c r="H346" s="205"/>
      <c r="I346" s="208"/>
      <c r="J346" s="219">
        <f>BK346</f>
        <v>0</v>
      </c>
      <c r="K346" s="205"/>
      <c r="L346" s="210"/>
      <c r="M346" s="211"/>
      <c r="N346" s="212"/>
      <c r="O346" s="212"/>
      <c r="P346" s="213">
        <f>SUM(P347:P348)</f>
        <v>0</v>
      </c>
      <c r="Q346" s="212"/>
      <c r="R346" s="213">
        <f>SUM(R347:R348)</f>
        <v>0</v>
      </c>
      <c r="S346" s="212"/>
      <c r="T346" s="214">
        <f>SUM(T347:T348)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5" t="s">
        <v>127</v>
      </c>
      <c r="AT346" s="216" t="s">
        <v>75</v>
      </c>
      <c r="AU346" s="216" t="s">
        <v>84</v>
      </c>
      <c r="AY346" s="215" t="s">
        <v>128</v>
      </c>
      <c r="BK346" s="217">
        <f>SUM(BK347:BK348)</f>
        <v>0</v>
      </c>
    </row>
    <row r="347" s="2" customFormat="1" ht="16.5" customHeight="1">
      <c r="A347" s="39"/>
      <c r="B347" s="40"/>
      <c r="C347" s="220" t="s">
        <v>669</v>
      </c>
      <c r="D347" s="220" t="s">
        <v>131</v>
      </c>
      <c r="E347" s="221" t="s">
        <v>1340</v>
      </c>
      <c r="F347" s="222" t="s">
        <v>1341</v>
      </c>
      <c r="G347" s="223" t="s">
        <v>151</v>
      </c>
      <c r="H347" s="224">
        <v>8</v>
      </c>
      <c r="I347" s="225"/>
      <c r="J347" s="226">
        <f>ROUND(I347*H347,2)</f>
        <v>0</v>
      </c>
      <c r="K347" s="227"/>
      <c r="L347" s="45"/>
      <c r="M347" s="228" t="s">
        <v>1</v>
      </c>
      <c r="N347" s="229" t="s">
        <v>41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135</v>
      </c>
      <c r="AT347" s="232" t="s">
        <v>131</v>
      </c>
      <c r="AU347" s="232" t="s">
        <v>86</v>
      </c>
      <c r="AY347" s="18" t="s">
        <v>128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84</v>
      </c>
      <c r="BK347" s="233">
        <f>ROUND(I347*H347,2)</f>
        <v>0</v>
      </c>
      <c r="BL347" s="18" t="s">
        <v>135</v>
      </c>
      <c r="BM347" s="232" t="s">
        <v>1342</v>
      </c>
    </row>
    <row r="348" s="14" customFormat="1">
      <c r="A348" s="14"/>
      <c r="B348" s="245"/>
      <c r="C348" s="246"/>
      <c r="D348" s="236" t="s">
        <v>137</v>
      </c>
      <c r="E348" s="247" t="s">
        <v>1</v>
      </c>
      <c r="F348" s="248" t="s">
        <v>174</v>
      </c>
      <c r="G348" s="246"/>
      <c r="H348" s="249">
        <v>8</v>
      </c>
      <c r="I348" s="250"/>
      <c r="J348" s="246"/>
      <c r="K348" s="246"/>
      <c r="L348" s="251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137</v>
      </c>
      <c r="AU348" s="255" t="s">
        <v>86</v>
      </c>
      <c r="AV348" s="14" t="s">
        <v>86</v>
      </c>
      <c r="AW348" s="14" t="s">
        <v>32</v>
      </c>
      <c r="AX348" s="14" t="s">
        <v>84</v>
      </c>
      <c r="AY348" s="255" t="s">
        <v>128</v>
      </c>
    </row>
    <row r="349" s="2" customFormat="1" ht="6.96" customHeight="1">
      <c r="A349" s="39"/>
      <c r="B349" s="67"/>
      <c r="C349" s="68"/>
      <c r="D349" s="68"/>
      <c r="E349" s="68"/>
      <c r="F349" s="68"/>
      <c r="G349" s="68"/>
      <c r="H349" s="68"/>
      <c r="I349" s="68"/>
      <c r="J349" s="68"/>
      <c r="K349" s="68"/>
      <c r="L349" s="45"/>
      <c r="M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</row>
  </sheetData>
  <sheetProtection sheet="1" autoFilter="0" formatColumns="0" formatRows="0" objects="1" scenarios="1" spinCount="100000" saltValue="73ntFIE06lP/ypV+2pSL6wJCxHYfyHDjV7OF3bYmRYVTWRD9o1U+QuxFglkXdDoN9/p6O8FY3zki09st0LMX9g==" hashValue="RP6NEY6zUPES+UXwSr8wl7W75UDMlHzGAqvaPQSpmH9z6B1S3a2SEE2N6Gv8HU1udnJAvP4g19rrMGtnkNOscg==" algorithmName="SHA-512" password="CC35"/>
  <autoFilter ref="C127:K34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Otrokovice - regenerace panelového sídliště Trávníky - 3.stapa - komunikave, chodníky, parkovací stání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1343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ROUND((SUM(BE118:BE218)),  2)</f>
        <v>0</v>
      </c>
      <c r="G33" s="39"/>
      <c r="H33" s="39"/>
      <c r="I33" s="156">
        <v>0.20999999999999999</v>
      </c>
      <c r="J33" s="155">
        <f>ROUND(((SUM(BE118:BE218))*I33),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ROUND((SUM(BF118:BF218)),  2)</f>
        <v>0</v>
      </c>
      <c r="G34" s="39"/>
      <c r="H34" s="39"/>
      <c r="I34" s="156">
        <v>0.12</v>
      </c>
      <c r="J34" s="155">
        <f>ROUND(((SUM(BF118:BF218))*I34),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ROUND((SUM(BG118:BG218)),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ROUND((SUM(BH118:BH218)),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ROUND((SUM(BI118:BI218)),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Otrokovice - regenerace panelového sídliště Trávníky - 3.stapa - komunikave, chodníky, parkovací stání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801 - Sadové úpravy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Otrokovice, m.č. Trávníky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1344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247</v>
      </c>
      <c r="E98" s="189"/>
      <c r="F98" s="189"/>
      <c r="G98" s="189"/>
      <c r="H98" s="189"/>
      <c r="I98" s="189"/>
      <c r="J98" s="190">
        <f>J217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112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75" t="str">
        <f>E7</f>
        <v>Otrokovice - regenerace panelového sídliště Trávníky - 3.stapa - komunikave, chodníky, parkovací stání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801 - Sadové úpravy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Otrokovice, m.č. Trávníky</v>
      </c>
      <c r="G112" s="41"/>
      <c r="H112" s="41"/>
      <c r="I112" s="33" t="s">
        <v>22</v>
      </c>
      <c r="J112" s="80" t="str">
        <f>IF(J12="","",J12)</f>
        <v>26. 1. 2026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Město Otrokovice</v>
      </c>
      <c r="G114" s="41"/>
      <c r="H114" s="41"/>
      <c r="I114" s="33" t="s">
        <v>30</v>
      </c>
      <c r="J114" s="37" t="str">
        <f>E21</f>
        <v>M.Sedlářová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>Ing.L.Alster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113</v>
      </c>
      <c r="D117" s="195" t="s">
        <v>61</v>
      </c>
      <c r="E117" s="195" t="s">
        <v>57</v>
      </c>
      <c r="F117" s="195" t="s">
        <v>58</v>
      </c>
      <c r="G117" s="195" t="s">
        <v>114</v>
      </c>
      <c r="H117" s="195" t="s">
        <v>115</v>
      </c>
      <c r="I117" s="195" t="s">
        <v>116</v>
      </c>
      <c r="J117" s="196" t="s">
        <v>104</v>
      </c>
      <c r="K117" s="197" t="s">
        <v>117</v>
      </c>
      <c r="L117" s="198"/>
      <c r="M117" s="101" t="s">
        <v>1</v>
      </c>
      <c r="N117" s="102" t="s">
        <v>40</v>
      </c>
      <c r="O117" s="102" t="s">
        <v>118</v>
      </c>
      <c r="P117" s="102" t="s">
        <v>119</v>
      </c>
      <c r="Q117" s="102" t="s">
        <v>120</v>
      </c>
      <c r="R117" s="102" t="s">
        <v>121</v>
      </c>
      <c r="S117" s="102" t="s">
        <v>122</v>
      </c>
      <c r="T117" s="103" t="s">
        <v>123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124</v>
      </c>
      <c r="D118" s="41"/>
      <c r="E118" s="41"/>
      <c r="F118" s="41"/>
      <c r="G118" s="41"/>
      <c r="H118" s="41"/>
      <c r="I118" s="41"/>
      <c r="J118" s="199">
        <f>BK118</f>
        <v>0</v>
      </c>
      <c r="K118" s="41"/>
      <c r="L118" s="45"/>
      <c r="M118" s="104"/>
      <c r="N118" s="200"/>
      <c r="O118" s="105"/>
      <c r="P118" s="201">
        <f>P119</f>
        <v>0</v>
      </c>
      <c r="Q118" s="105"/>
      <c r="R118" s="201">
        <f>R119</f>
        <v>3.351896</v>
      </c>
      <c r="S118" s="105"/>
      <c r="T118" s="202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75</v>
      </c>
      <c r="AU118" s="18" t="s">
        <v>106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75</v>
      </c>
      <c r="E119" s="207" t="s">
        <v>351</v>
      </c>
      <c r="F119" s="207" t="s">
        <v>1345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P120+SUM(P121:P217)</f>
        <v>0</v>
      </c>
      <c r="Q119" s="212"/>
      <c r="R119" s="213">
        <f>R120+SUM(R121:R217)</f>
        <v>3.351896</v>
      </c>
      <c r="S119" s="212"/>
      <c r="T119" s="214">
        <f>T120+SUM(T121:T217)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84</v>
      </c>
      <c r="AT119" s="216" t="s">
        <v>75</v>
      </c>
      <c r="AU119" s="216" t="s">
        <v>76</v>
      </c>
      <c r="AY119" s="215" t="s">
        <v>128</v>
      </c>
      <c r="BK119" s="217">
        <f>BK120+SUM(BK121:BK217)</f>
        <v>0</v>
      </c>
    </row>
    <row r="120" s="2" customFormat="1" ht="37.8" customHeight="1">
      <c r="A120" s="39"/>
      <c r="B120" s="40"/>
      <c r="C120" s="220" t="s">
        <v>84</v>
      </c>
      <c r="D120" s="220" t="s">
        <v>131</v>
      </c>
      <c r="E120" s="221" t="s">
        <v>1346</v>
      </c>
      <c r="F120" s="222" t="s">
        <v>1347</v>
      </c>
      <c r="G120" s="223" t="s">
        <v>322</v>
      </c>
      <c r="H120" s="224">
        <v>2600</v>
      </c>
      <c r="I120" s="225"/>
      <c r="J120" s="226">
        <f>ROUND(I120*H120,2)</f>
        <v>0</v>
      </c>
      <c r="K120" s="227"/>
      <c r="L120" s="45"/>
      <c r="M120" s="228" t="s">
        <v>1</v>
      </c>
      <c r="N120" s="229" t="s">
        <v>41</v>
      </c>
      <c r="O120" s="92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2" t="s">
        <v>142</v>
      </c>
      <c r="AT120" s="232" t="s">
        <v>131</v>
      </c>
      <c r="AU120" s="232" t="s">
        <v>84</v>
      </c>
      <c r="AY120" s="18" t="s">
        <v>128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8" t="s">
        <v>84</v>
      </c>
      <c r="BK120" s="233">
        <f>ROUND(I120*H120,2)</f>
        <v>0</v>
      </c>
      <c r="BL120" s="18" t="s">
        <v>142</v>
      </c>
      <c r="BM120" s="232" t="s">
        <v>1348</v>
      </c>
    </row>
    <row r="121" s="14" customFormat="1">
      <c r="A121" s="14"/>
      <c r="B121" s="245"/>
      <c r="C121" s="246"/>
      <c r="D121" s="236" t="s">
        <v>137</v>
      </c>
      <c r="E121" s="247" t="s">
        <v>1</v>
      </c>
      <c r="F121" s="248" t="s">
        <v>1349</v>
      </c>
      <c r="G121" s="246"/>
      <c r="H121" s="249">
        <v>2600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137</v>
      </c>
      <c r="AU121" s="255" t="s">
        <v>84</v>
      </c>
      <c r="AV121" s="14" t="s">
        <v>86</v>
      </c>
      <c r="AW121" s="14" t="s">
        <v>32</v>
      </c>
      <c r="AX121" s="14" t="s">
        <v>84</v>
      </c>
      <c r="AY121" s="255" t="s">
        <v>128</v>
      </c>
    </row>
    <row r="122" s="2" customFormat="1" ht="33" customHeight="1">
      <c r="A122" s="39"/>
      <c r="B122" s="40"/>
      <c r="C122" s="220" t="s">
        <v>86</v>
      </c>
      <c r="D122" s="220" t="s">
        <v>131</v>
      </c>
      <c r="E122" s="221" t="s">
        <v>1350</v>
      </c>
      <c r="F122" s="222" t="s">
        <v>1351</v>
      </c>
      <c r="G122" s="223" t="s">
        <v>322</v>
      </c>
      <c r="H122" s="224">
        <v>800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41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142</v>
      </c>
      <c r="AT122" s="232" t="s">
        <v>131</v>
      </c>
      <c r="AU122" s="232" t="s">
        <v>84</v>
      </c>
      <c r="AY122" s="18" t="s">
        <v>128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84</v>
      </c>
      <c r="BK122" s="233">
        <f>ROUND(I122*H122,2)</f>
        <v>0</v>
      </c>
      <c r="BL122" s="18" t="s">
        <v>142</v>
      </c>
      <c r="BM122" s="232" t="s">
        <v>1352</v>
      </c>
    </row>
    <row r="123" s="13" customFormat="1">
      <c r="A123" s="13"/>
      <c r="B123" s="234"/>
      <c r="C123" s="235"/>
      <c r="D123" s="236" t="s">
        <v>137</v>
      </c>
      <c r="E123" s="237" t="s">
        <v>1</v>
      </c>
      <c r="F123" s="238" t="s">
        <v>1353</v>
      </c>
      <c r="G123" s="235"/>
      <c r="H123" s="237" t="s">
        <v>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137</v>
      </c>
      <c r="AU123" s="244" t="s">
        <v>84</v>
      </c>
      <c r="AV123" s="13" t="s">
        <v>84</v>
      </c>
      <c r="AW123" s="13" t="s">
        <v>32</v>
      </c>
      <c r="AX123" s="13" t="s">
        <v>76</v>
      </c>
      <c r="AY123" s="244" t="s">
        <v>128</v>
      </c>
    </row>
    <row r="124" s="14" customFormat="1">
      <c r="A124" s="14"/>
      <c r="B124" s="245"/>
      <c r="C124" s="246"/>
      <c r="D124" s="236" t="s">
        <v>137</v>
      </c>
      <c r="E124" s="247" t="s">
        <v>1</v>
      </c>
      <c r="F124" s="248" t="s">
        <v>1354</v>
      </c>
      <c r="G124" s="246"/>
      <c r="H124" s="249">
        <v>800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137</v>
      </c>
      <c r="AU124" s="255" t="s">
        <v>84</v>
      </c>
      <c r="AV124" s="14" t="s">
        <v>86</v>
      </c>
      <c r="AW124" s="14" t="s">
        <v>32</v>
      </c>
      <c r="AX124" s="14" t="s">
        <v>84</v>
      </c>
      <c r="AY124" s="255" t="s">
        <v>128</v>
      </c>
    </row>
    <row r="125" s="2" customFormat="1" ht="24.15" customHeight="1">
      <c r="A125" s="39"/>
      <c r="B125" s="40"/>
      <c r="C125" s="220" t="s">
        <v>144</v>
      </c>
      <c r="D125" s="220" t="s">
        <v>131</v>
      </c>
      <c r="E125" s="221" t="s">
        <v>337</v>
      </c>
      <c r="F125" s="222" t="s">
        <v>338</v>
      </c>
      <c r="G125" s="223" t="s">
        <v>253</v>
      </c>
      <c r="H125" s="224">
        <v>117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41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142</v>
      </c>
      <c r="AT125" s="232" t="s">
        <v>131</v>
      </c>
      <c r="AU125" s="232" t="s">
        <v>84</v>
      </c>
      <c r="AY125" s="18" t="s">
        <v>128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84</v>
      </c>
      <c r="BK125" s="233">
        <f>ROUND(I125*H125,2)</f>
        <v>0</v>
      </c>
      <c r="BL125" s="18" t="s">
        <v>142</v>
      </c>
      <c r="BM125" s="232" t="s">
        <v>1355</v>
      </c>
    </row>
    <row r="126" s="13" customFormat="1">
      <c r="A126" s="13"/>
      <c r="B126" s="234"/>
      <c r="C126" s="235"/>
      <c r="D126" s="236" t="s">
        <v>137</v>
      </c>
      <c r="E126" s="237" t="s">
        <v>1</v>
      </c>
      <c r="F126" s="238" t="s">
        <v>1356</v>
      </c>
      <c r="G126" s="235"/>
      <c r="H126" s="237" t="s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137</v>
      </c>
      <c r="AU126" s="244" t="s">
        <v>84</v>
      </c>
      <c r="AV126" s="13" t="s">
        <v>84</v>
      </c>
      <c r="AW126" s="13" t="s">
        <v>32</v>
      </c>
      <c r="AX126" s="13" t="s">
        <v>76</v>
      </c>
      <c r="AY126" s="244" t="s">
        <v>128</v>
      </c>
    </row>
    <row r="127" s="14" customFormat="1">
      <c r="A127" s="14"/>
      <c r="B127" s="245"/>
      <c r="C127" s="246"/>
      <c r="D127" s="236" t="s">
        <v>137</v>
      </c>
      <c r="E127" s="247" t="s">
        <v>1</v>
      </c>
      <c r="F127" s="248" t="s">
        <v>886</v>
      </c>
      <c r="G127" s="246"/>
      <c r="H127" s="249">
        <v>117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137</v>
      </c>
      <c r="AU127" s="255" t="s">
        <v>84</v>
      </c>
      <c r="AV127" s="14" t="s">
        <v>86</v>
      </c>
      <c r="AW127" s="14" t="s">
        <v>32</v>
      </c>
      <c r="AX127" s="14" t="s">
        <v>84</v>
      </c>
      <c r="AY127" s="255" t="s">
        <v>128</v>
      </c>
    </row>
    <row r="128" s="2" customFormat="1" ht="24.15" customHeight="1">
      <c r="A128" s="39"/>
      <c r="B128" s="40"/>
      <c r="C128" s="220" t="s">
        <v>142</v>
      </c>
      <c r="D128" s="220" t="s">
        <v>131</v>
      </c>
      <c r="E128" s="221" t="s">
        <v>1357</v>
      </c>
      <c r="F128" s="222" t="s">
        <v>1358</v>
      </c>
      <c r="G128" s="223" t="s">
        <v>253</v>
      </c>
      <c r="H128" s="224">
        <v>3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41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142</v>
      </c>
      <c r="AT128" s="232" t="s">
        <v>131</v>
      </c>
      <c r="AU128" s="232" t="s">
        <v>84</v>
      </c>
      <c r="AY128" s="18" t="s">
        <v>128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84</v>
      </c>
      <c r="BK128" s="233">
        <f>ROUND(I128*H128,2)</f>
        <v>0</v>
      </c>
      <c r="BL128" s="18" t="s">
        <v>142</v>
      </c>
      <c r="BM128" s="232" t="s">
        <v>1359</v>
      </c>
    </row>
    <row r="129" s="13" customFormat="1">
      <c r="A129" s="13"/>
      <c r="B129" s="234"/>
      <c r="C129" s="235"/>
      <c r="D129" s="236" t="s">
        <v>137</v>
      </c>
      <c r="E129" s="237" t="s">
        <v>1</v>
      </c>
      <c r="F129" s="238" t="s">
        <v>1360</v>
      </c>
      <c r="G129" s="235"/>
      <c r="H129" s="237" t="s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137</v>
      </c>
      <c r="AU129" s="244" t="s">
        <v>84</v>
      </c>
      <c r="AV129" s="13" t="s">
        <v>84</v>
      </c>
      <c r="AW129" s="13" t="s">
        <v>32</v>
      </c>
      <c r="AX129" s="13" t="s">
        <v>76</v>
      </c>
      <c r="AY129" s="244" t="s">
        <v>128</v>
      </c>
    </row>
    <row r="130" s="14" customFormat="1">
      <c r="A130" s="14"/>
      <c r="B130" s="245"/>
      <c r="C130" s="246"/>
      <c r="D130" s="236" t="s">
        <v>137</v>
      </c>
      <c r="E130" s="247" t="s">
        <v>1</v>
      </c>
      <c r="F130" s="248" t="s">
        <v>1361</v>
      </c>
      <c r="G130" s="246"/>
      <c r="H130" s="249">
        <v>3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137</v>
      </c>
      <c r="AU130" s="255" t="s">
        <v>84</v>
      </c>
      <c r="AV130" s="14" t="s">
        <v>86</v>
      </c>
      <c r="AW130" s="14" t="s">
        <v>32</v>
      </c>
      <c r="AX130" s="14" t="s">
        <v>84</v>
      </c>
      <c r="AY130" s="255" t="s">
        <v>128</v>
      </c>
    </row>
    <row r="131" s="2" customFormat="1" ht="21.75" customHeight="1">
      <c r="A131" s="39"/>
      <c r="B131" s="40"/>
      <c r="C131" s="220" t="s">
        <v>127</v>
      </c>
      <c r="D131" s="220" t="s">
        <v>131</v>
      </c>
      <c r="E131" s="221" t="s">
        <v>1362</v>
      </c>
      <c r="F131" s="222" t="s">
        <v>1363</v>
      </c>
      <c r="G131" s="223" t="s">
        <v>253</v>
      </c>
      <c r="H131" s="224">
        <v>120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142</v>
      </c>
      <c r="AT131" s="232" t="s">
        <v>131</v>
      </c>
      <c r="AU131" s="232" t="s">
        <v>84</v>
      </c>
      <c r="AY131" s="18" t="s">
        <v>128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84</v>
      </c>
      <c r="BK131" s="233">
        <f>ROUND(I131*H131,2)</f>
        <v>0</v>
      </c>
      <c r="BL131" s="18" t="s">
        <v>142</v>
      </c>
      <c r="BM131" s="232" t="s">
        <v>1364</v>
      </c>
    </row>
    <row r="132" s="14" customFormat="1">
      <c r="A132" s="14"/>
      <c r="B132" s="245"/>
      <c r="C132" s="246"/>
      <c r="D132" s="236" t="s">
        <v>137</v>
      </c>
      <c r="E132" s="247" t="s">
        <v>1</v>
      </c>
      <c r="F132" s="248" t="s">
        <v>1365</v>
      </c>
      <c r="G132" s="246"/>
      <c r="H132" s="249">
        <v>120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137</v>
      </c>
      <c r="AU132" s="255" t="s">
        <v>84</v>
      </c>
      <c r="AV132" s="14" t="s">
        <v>86</v>
      </c>
      <c r="AW132" s="14" t="s">
        <v>32</v>
      </c>
      <c r="AX132" s="14" t="s">
        <v>84</v>
      </c>
      <c r="AY132" s="255" t="s">
        <v>128</v>
      </c>
    </row>
    <row r="133" s="2" customFormat="1" ht="24.15" customHeight="1">
      <c r="A133" s="39"/>
      <c r="B133" s="40"/>
      <c r="C133" s="220" t="s">
        <v>161</v>
      </c>
      <c r="D133" s="220" t="s">
        <v>131</v>
      </c>
      <c r="E133" s="221" t="s">
        <v>1366</v>
      </c>
      <c r="F133" s="222" t="s">
        <v>1367</v>
      </c>
      <c r="G133" s="223" t="s">
        <v>253</v>
      </c>
      <c r="H133" s="224">
        <v>120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41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142</v>
      </c>
      <c r="AT133" s="232" t="s">
        <v>131</v>
      </c>
      <c r="AU133" s="232" t="s">
        <v>84</v>
      </c>
      <c r="AY133" s="18" t="s">
        <v>128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84</v>
      </c>
      <c r="BK133" s="233">
        <f>ROUND(I133*H133,2)</f>
        <v>0</v>
      </c>
      <c r="BL133" s="18" t="s">
        <v>142</v>
      </c>
      <c r="BM133" s="232" t="s">
        <v>1368</v>
      </c>
    </row>
    <row r="134" s="14" customFormat="1">
      <c r="A134" s="14"/>
      <c r="B134" s="245"/>
      <c r="C134" s="246"/>
      <c r="D134" s="236" t="s">
        <v>137</v>
      </c>
      <c r="E134" s="247" t="s">
        <v>1</v>
      </c>
      <c r="F134" s="248" t="s">
        <v>903</v>
      </c>
      <c r="G134" s="246"/>
      <c r="H134" s="249">
        <v>120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137</v>
      </c>
      <c r="AU134" s="255" t="s">
        <v>84</v>
      </c>
      <c r="AV134" s="14" t="s">
        <v>86</v>
      </c>
      <c r="AW134" s="14" t="s">
        <v>32</v>
      </c>
      <c r="AX134" s="14" t="s">
        <v>84</v>
      </c>
      <c r="AY134" s="255" t="s">
        <v>128</v>
      </c>
    </row>
    <row r="135" s="2" customFormat="1" ht="21.75" customHeight="1">
      <c r="A135" s="39"/>
      <c r="B135" s="40"/>
      <c r="C135" s="220" t="s">
        <v>168</v>
      </c>
      <c r="D135" s="220" t="s">
        <v>131</v>
      </c>
      <c r="E135" s="221" t="s">
        <v>1369</v>
      </c>
      <c r="F135" s="222" t="s">
        <v>1370</v>
      </c>
      <c r="G135" s="223" t="s">
        <v>322</v>
      </c>
      <c r="H135" s="224">
        <v>5200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142</v>
      </c>
      <c r="AT135" s="232" t="s">
        <v>131</v>
      </c>
      <c r="AU135" s="232" t="s">
        <v>84</v>
      </c>
      <c r="AY135" s="18" t="s">
        <v>128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142</v>
      </c>
      <c r="BM135" s="232" t="s">
        <v>1371</v>
      </c>
    </row>
    <row r="136" s="13" customFormat="1">
      <c r="A136" s="13"/>
      <c r="B136" s="234"/>
      <c r="C136" s="235"/>
      <c r="D136" s="236" t="s">
        <v>137</v>
      </c>
      <c r="E136" s="237" t="s">
        <v>1</v>
      </c>
      <c r="F136" s="238" t="s">
        <v>1372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137</v>
      </c>
      <c r="AU136" s="244" t="s">
        <v>84</v>
      </c>
      <c r="AV136" s="13" t="s">
        <v>84</v>
      </c>
      <c r="AW136" s="13" t="s">
        <v>32</v>
      </c>
      <c r="AX136" s="13" t="s">
        <v>76</v>
      </c>
      <c r="AY136" s="244" t="s">
        <v>128</v>
      </c>
    </row>
    <row r="137" s="14" customFormat="1">
      <c r="A137" s="14"/>
      <c r="B137" s="245"/>
      <c r="C137" s="246"/>
      <c r="D137" s="236" t="s">
        <v>137</v>
      </c>
      <c r="E137" s="247" t="s">
        <v>1</v>
      </c>
      <c r="F137" s="248" t="s">
        <v>1373</v>
      </c>
      <c r="G137" s="246"/>
      <c r="H137" s="249">
        <v>5200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137</v>
      </c>
      <c r="AU137" s="255" t="s">
        <v>84</v>
      </c>
      <c r="AV137" s="14" t="s">
        <v>86</v>
      </c>
      <c r="AW137" s="14" t="s">
        <v>32</v>
      </c>
      <c r="AX137" s="14" t="s">
        <v>84</v>
      </c>
      <c r="AY137" s="255" t="s">
        <v>128</v>
      </c>
    </row>
    <row r="138" s="2" customFormat="1" ht="21.75" customHeight="1">
      <c r="A138" s="39"/>
      <c r="B138" s="40"/>
      <c r="C138" s="220" t="s">
        <v>174</v>
      </c>
      <c r="D138" s="220" t="s">
        <v>131</v>
      </c>
      <c r="E138" s="221" t="s">
        <v>1374</v>
      </c>
      <c r="F138" s="222" t="s">
        <v>1375</v>
      </c>
      <c r="G138" s="223" t="s">
        <v>322</v>
      </c>
      <c r="H138" s="224">
        <v>5200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142</v>
      </c>
      <c r="AT138" s="232" t="s">
        <v>131</v>
      </c>
      <c r="AU138" s="232" t="s">
        <v>84</v>
      </c>
      <c r="AY138" s="18" t="s">
        <v>128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142</v>
      </c>
      <c r="BM138" s="232" t="s">
        <v>1376</v>
      </c>
    </row>
    <row r="139" s="13" customFormat="1">
      <c r="A139" s="13"/>
      <c r="B139" s="234"/>
      <c r="C139" s="235"/>
      <c r="D139" s="236" t="s">
        <v>137</v>
      </c>
      <c r="E139" s="237" t="s">
        <v>1</v>
      </c>
      <c r="F139" s="238" t="s">
        <v>1377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137</v>
      </c>
      <c r="AU139" s="244" t="s">
        <v>84</v>
      </c>
      <c r="AV139" s="13" t="s">
        <v>84</v>
      </c>
      <c r="AW139" s="13" t="s">
        <v>32</v>
      </c>
      <c r="AX139" s="13" t="s">
        <v>76</v>
      </c>
      <c r="AY139" s="244" t="s">
        <v>128</v>
      </c>
    </row>
    <row r="140" s="14" customFormat="1">
      <c r="A140" s="14"/>
      <c r="B140" s="245"/>
      <c r="C140" s="246"/>
      <c r="D140" s="236" t="s">
        <v>137</v>
      </c>
      <c r="E140" s="247" t="s">
        <v>1</v>
      </c>
      <c r="F140" s="248" t="s">
        <v>1373</v>
      </c>
      <c r="G140" s="246"/>
      <c r="H140" s="249">
        <v>5200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137</v>
      </c>
      <c r="AU140" s="255" t="s">
        <v>84</v>
      </c>
      <c r="AV140" s="14" t="s">
        <v>86</v>
      </c>
      <c r="AW140" s="14" t="s">
        <v>32</v>
      </c>
      <c r="AX140" s="14" t="s">
        <v>84</v>
      </c>
      <c r="AY140" s="255" t="s">
        <v>128</v>
      </c>
    </row>
    <row r="141" s="2" customFormat="1" ht="21.75" customHeight="1">
      <c r="A141" s="39"/>
      <c r="B141" s="40"/>
      <c r="C141" s="220" t="s">
        <v>179</v>
      </c>
      <c r="D141" s="220" t="s">
        <v>131</v>
      </c>
      <c r="E141" s="221" t="s">
        <v>1378</v>
      </c>
      <c r="F141" s="222" t="s">
        <v>1379</v>
      </c>
      <c r="G141" s="223" t="s">
        <v>322</v>
      </c>
      <c r="H141" s="224">
        <v>5200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142</v>
      </c>
      <c r="AT141" s="232" t="s">
        <v>131</v>
      </c>
      <c r="AU141" s="232" t="s">
        <v>84</v>
      </c>
      <c r="AY141" s="18" t="s">
        <v>128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84</v>
      </c>
      <c r="BK141" s="233">
        <f>ROUND(I141*H141,2)</f>
        <v>0</v>
      </c>
      <c r="BL141" s="18" t="s">
        <v>142</v>
      </c>
      <c r="BM141" s="232" t="s">
        <v>1380</v>
      </c>
    </row>
    <row r="142" s="13" customFormat="1">
      <c r="A142" s="13"/>
      <c r="B142" s="234"/>
      <c r="C142" s="235"/>
      <c r="D142" s="236" t="s">
        <v>137</v>
      </c>
      <c r="E142" s="237" t="s">
        <v>1</v>
      </c>
      <c r="F142" s="238" t="s">
        <v>1377</v>
      </c>
      <c r="G142" s="235"/>
      <c r="H142" s="237" t="s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137</v>
      </c>
      <c r="AU142" s="244" t="s">
        <v>84</v>
      </c>
      <c r="AV142" s="13" t="s">
        <v>84</v>
      </c>
      <c r="AW142" s="13" t="s">
        <v>32</v>
      </c>
      <c r="AX142" s="13" t="s">
        <v>76</v>
      </c>
      <c r="AY142" s="244" t="s">
        <v>128</v>
      </c>
    </row>
    <row r="143" s="14" customFormat="1">
      <c r="A143" s="14"/>
      <c r="B143" s="245"/>
      <c r="C143" s="246"/>
      <c r="D143" s="236" t="s">
        <v>137</v>
      </c>
      <c r="E143" s="247" t="s">
        <v>1</v>
      </c>
      <c r="F143" s="248" t="s">
        <v>1373</v>
      </c>
      <c r="G143" s="246"/>
      <c r="H143" s="249">
        <v>5200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137</v>
      </c>
      <c r="AU143" s="255" t="s">
        <v>84</v>
      </c>
      <c r="AV143" s="14" t="s">
        <v>86</v>
      </c>
      <c r="AW143" s="14" t="s">
        <v>32</v>
      </c>
      <c r="AX143" s="14" t="s">
        <v>84</v>
      </c>
      <c r="AY143" s="255" t="s">
        <v>128</v>
      </c>
    </row>
    <row r="144" s="2" customFormat="1" ht="21.75" customHeight="1">
      <c r="A144" s="39"/>
      <c r="B144" s="40"/>
      <c r="C144" s="220" t="s">
        <v>186</v>
      </c>
      <c r="D144" s="220" t="s">
        <v>131</v>
      </c>
      <c r="E144" s="221" t="s">
        <v>1381</v>
      </c>
      <c r="F144" s="222" t="s">
        <v>1382</v>
      </c>
      <c r="G144" s="223" t="s">
        <v>322</v>
      </c>
      <c r="H144" s="224">
        <v>7800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142</v>
      </c>
      <c r="AT144" s="232" t="s">
        <v>131</v>
      </c>
      <c r="AU144" s="232" t="s">
        <v>84</v>
      </c>
      <c r="AY144" s="18" t="s">
        <v>128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84</v>
      </c>
      <c r="BK144" s="233">
        <f>ROUND(I144*H144,2)</f>
        <v>0</v>
      </c>
      <c r="BL144" s="18" t="s">
        <v>142</v>
      </c>
      <c r="BM144" s="232" t="s">
        <v>1383</v>
      </c>
    </row>
    <row r="145" s="13" customFormat="1">
      <c r="A145" s="13"/>
      <c r="B145" s="234"/>
      <c r="C145" s="235"/>
      <c r="D145" s="236" t="s">
        <v>137</v>
      </c>
      <c r="E145" s="237" t="s">
        <v>1</v>
      </c>
      <c r="F145" s="238" t="s">
        <v>1384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137</v>
      </c>
      <c r="AU145" s="244" t="s">
        <v>84</v>
      </c>
      <c r="AV145" s="13" t="s">
        <v>84</v>
      </c>
      <c r="AW145" s="13" t="s">
        <v>32</v>
      </c>
      <c r="AX145" s="13" t="s">
        <v>76</v>
      </c>
      <c r="AY145" s="244" t="s">
        <v>128</v>
      </c>
    </row>
    <row r="146" s="14" customFormat="1">
      <c r="A146" s="14"/>
      <c r="B146" s="245"/>
      <c r="C146" s="246"/>
      <c r="D146" s="236" t="s">
        <v>137</v>
      </c>
      <c r="E146" s="247" t="s">
        <v>1</v>
      </c>
      <c r="F146" s="248" t="s">
        <v>1385</v>
      </c>
      <c r="G146" s="246"/>
      <c r="H146" s="249">
        <v>7800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137</v>
      </c>
      <c r="AU146" s="255" t="s">
        <v>84</v>
      </c>
      <c r="AV146" s="14" t="s">
        <v>86</v>
      </c>
      <c r="AW146" s="14" t="s">
        <v>32</v>
      </c>
      <c r="AX146" s="14" t="s">
        <v>84</v>
      </c>
      <c r="AY146" s="255" t="s">
        <v>128</v>
      </c>
    </row>
    <row r="147" s="2" customFormat="1" ht="33" customHeight="1">
      <c r="A147" s="39"/>
      <c r="B147" s="40"/>
      <c r="C147" s="220" t="s">
        <v>195</v>
      </c>
      <c r="D147" s="220" t="s">
        <v>131</v>
      </c>
      <c r="E147" s="221" t="s">
        <v>1386</v>
      </c>
      <c r="F147" s="222" t="s">
        <v>1387</v>
      </c>
      <c r="G147" s="223" t="s">
        <v>322</v>
      </c>
      <c r="H147" s="224">
        <v>2600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142</v>
      </c>
      <c r="AT147" s="232" t="s">
        <v>131</v>
      </c>
      <c r="AU147" s="232" t="s">
        <v>84</v>
      </c>
      <c r="AY147" s="18" t="s">
        <v>128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142</v>
      </c>
      <c r="BM147" s="232" t="s">
        <v>1388</v>
      </c>
    </row>
    <row r="148" s="14" customFormat="1">
      <c r="A148" s="14"/>
      <c r="B148" s="245"/>
      <c r="C148" s="246"/>
      <c r="D148" s="236" t="s">
        <v>137</v>
      </c>
      <c r="E148" s="247" t="s">
        <v>1</v>
      </c>
      <c r="F148" s="248" t="s">
        <v>1349</v>
      </c>
      <c r="G148" s="246"/>
      <c r="H148" s="249">
        <v>2600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137</v>
      </c>
      <c r="AU148" s="255" t="s">
        <v>84</v>
      </c>
      <c r="AV148" s="14" t="s">
        <v>86</v>
      </c>
      <c r="AW148" s="14" t="s">
        <v>32</v>
      </c>
      <c r="AX148" s="14" t="s">
        <v>84</v>
      </c>
      <c r="AY148" s="255" t="s">
        <v>128</v>
      </c>
    </row>
    <row r="149" s="2" customFormat="1" ht="24.15" customHeight="1">
      <c r="A149" s="39"/>
      <c r="B149" s="40"/>
      <c r="C149" s="220" t="s">
        <v>8</v>
      </c>
      <c r="D149" s="220" t="s">
        <v>131</v>
      </c>
      <c r="E149" s="221" t="s">
        <v>1389</v>
      </c>
      <c r="F149" s="222" t="s">
        <v>1390</v>
      </c>
      <c r="G149" s="223" t="s">
        <v>289</v>
      </c>
      <c r="H149" s="224">
        <v>0.078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142</v>
      </c>
      <c r="AT149" s="232" t="s">
        <v>131</v>
      </c>
      <c r="AU149" s="232" t="s">
        <v>84</v>
      </c>
      <c r="AY149" s="18" t="s">
        <v>128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84</v>
      </c>
      <c r="BK149" s="233">
        <f>ROUND(I149*H149,2)</f>
        <v>0</v>
      </c>
      <c r="BL149" s="18" t="s">
        <v>142</v>
      </c>
      <c r="BM149" s="232" t="s">
        <v>1391</v>
      </c>
    </row>
    <row r="150" s="14" customFormat="1">
      <c r="A150" s="14"/>
      <c r="B150" s="245"/>
      <c r="C150" s="246"/>
      <c r="D150" s="236" t="s">
        <v>137</v>
      </c>
      <c r="E150" s="247" t="s">
        <v>1</v>
      </c>
      <c r="F150" s="248" t="s">
        <v>1392</v>
      </c>
      <c r="G150" s="246"/>
      <c r="H150" s="249">
        <v>0.078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137</v>
      </c>
      <c r="AU150" s="255" t="s">
        <v>84</v>
      </c>
      <c r="AV150" s="14" t="s">
        <v>86</v>
      </c>
      <c r="AW150" s="14" t="s">
        <v>32</v>
      </c>
      <c r="AX150" s="14" t="s">
        <v>84</v>
      </c>
      <c r="AY150" s="255" t="s">
        <v>128</v>
      </c>
    </row>
    <row r="151" s="2" customFormat="1" ht="16.5" customHeight="1">
      <c r="A151" s="39"/>
      <c r="B151" s="40"/>
      <c r="C151" s="270" t="s">
        <v>206</v>
      </c>
      <c r="D151" s="270" t="s">
        <v>302</v>
      </c>
      <c r="E151" s="271" t="s">
        <v>1393</v>
      </c>
      <c r="F151" s="272" t="s">
        <v>1394</v>
      </c>
      <c r="G151" s="273" t="s">
        <v>1155</v>
      </c>
      <c r="H151" s="274">
        <v>85.799999999999997</v>
      </c>
      <c r="I151" s="275"/>
      <c r="J151" s="276">
        <f>ROUND(I151*H151,2)</f>
        <v>0</v>
      </c>
      <c r="K151" s="277"/>
      <c r="L151" s="278"/>
      <c r="M151" s="279" t="s">
        <v>1</v>
      </c>
      <c r="N151" s="280" t="s">
        <v>41</v>
      </c>
      <c r="O151" s="92"/>
      <c r="P151" s="230">
        <f>O151*H151</f>
        <v>0</v>
      </c>
      <c r="Q151" s="230">
        <v>0.001</v>
      </c>
      <c r="R151" s="230">
        <f>Q151*H151</f>
        <v>0.085800000000000001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174</v>
      </c>
      <c r="AT151" s="232" t="s">
        <v>302</v>
      </c>
      <c r="AU151" s="232" t="s">
        <v>84</v>
      </c>
      <c r="AY151" s="18" t="s">
        <v>128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84</v>
      </c>
      <c r="BK151" s="233">
        <f>ROUND(I151*H151,2)</f>
        <v>0</v>
      </c>
      <c r="BL151" s="18" t="s">
        <v>142</v>
      </c>
      <c r="BM151" s="232" t="s">
        <v>1395</v>
      </c>
    </row>
    <row r="152" s="14" customFormat="1">
      <c r="A152" s="14"/>
      <c r="B152" s="245"/>
      <c r="C152" s="246"/>
      <c r="D152" s="236" t="s">
        <v>137</v>
      </c>
      <c r="E152" s="247" t="s">
        <v>1</v>
      </c>
      <c r="F152" s="248" t="s">
        <v>1396</v>
      </c>
      <c r="G152" s="246"/>
      <c r="H152" s="249">
        <v>78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137</v>
      </c>
      <c r="AU152" s="255" t="s">
        <v>84</v>
      </c>
      <c r="AV152" s="14" t="s">
        <v>86</v>
      </c>
      <c r="AW152" s="14" t="s">
        <v>32</v>
      </c>
      <c r="AX152" s="14" t="s">
        <v>84</v>
      </c>
      <c r="AY152" s="255" t="s">
        <v>128</v>
      </c>
    </row>
    <row r="153" s="14" customFormat="1">
      <c r="A153" s="14"/>
      <c r="B153" s="245"/>
      <c r="C153" s="246"/>
      <c r="D153" s="236" t="s">
        <v>137</v>
      </c>
      <c r="E153" s="246"/>
      <c r="F153" s="248" t="s">
        <v>1397</v>
      </c>
      <c r="G153" s="246"/>
      <c r="H153" s="249">
        <v>85.799999999999997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137</v>
      </c>
      <c r="AU153" s="255" t="s">
        <v>84</v>
      </c>
      <c r="AV153" s="14" t="s">
        <v>86</v>
      </c>
      <c r="AW153" s="14" t="s">
        <v>4</v>
      </c>
      <c r="AX153" s="14" t="s">
        <v>84</v>
      </c>
      <c r="AY153" s="255" t="s">
        <v>128</v>
      </c>
    </row>
    <row r="154" s="2" customFormat="1" ht="24.15" customHeight="1">
      <c r="A154" s="39"/>
      <c r="B154" s="40"/>
      <c r="C154" s="220" t="s">
        <v>214</v>
      </c>
      <c r="D154" s="220" t="s">
        <v>131</v>
      </c>
      <c r="E154" s="221" t="s">
        <v>1398</v>
      </c>
      <c r="F154" s="222" t="s">
        <v>1399</v>
      </c>
      <c r="G154" s="223" t="s">
        <v>322</v>
      </c>
      <c r="H154" s="224">
        <v>2585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142</v>
      </c>
      <c r="AT154" s="232" t="s">
        <v>131</v>
      </c>
      <c r="AU154" s="232" t="s">
        <v>84</v>
      </c>
      <c r="AY154" s="18" t="s">
        <v>128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142</v>
      </c>
      <c r="BM154" s="232" t="s">
        <v>1400</v>
      </c>
    </row>
    <row r="155" s="14" customFormat="1">
      <c r="A155" s="14"/>
      <c r="B155" s="245"/>
      <c r="C155" s="246"/>
      <c r="D155" s="236" t="s">
        <v>137</v>
      </c>
      <c r="E155" s="247" t="s">
        <v>1</v>
      </c>
      <c r="F155" s="248" t="s">
        <v>1401</v>
      </c>
      <c r="G155" s="246"/>
      <c r="H155" s="249">
        <v>2585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137</v>
      </c>
      <c r="AU155" s="255" t="s">
        <v>84</v>
      </c>
      <c r="AV155" s="14" t="s">
        <v>86</v>
      </c>
      <c r="AW155" s="14" t="s">
        <v>32</v>
      </c>
      <c r="AX155" s="14" t="s">
        <v>84</v>
      </c>
      <c r="AY155" s="255" t="s">
        <v>128</v>
      </c>
    </row>
    <row r="156" s="2" customFormat="1" ht="16.5" customHeight="1">
      <c r="A156" s="39"/>
      <c r="B156" s="40"/>
      <c r="C156" s="270" t="s">
        <v>221</v>
      </c>
      <c r="D156" s="270" t="s">
        <v>302</v>
      </c>
      <c r="E156" s="271" t="s">
        <v>1402</v>
      </c>
      <c r="F156" s="272" t="s">
        <v>1403</v>
      </c>
      <c r="G156" s="273" t="s">
        <v>1155</v>
      </c>
      <c r="H156" s="274">
        <v>100.816</v>
      </c>
      <c r="I156" s="275"/>
      <c r="J156" s="276">
        <f>ROUND(I156*H156,2)</f>
        <v>0</v>
      </c>
      <c r="K156" s="277"/>
      <c r="L156" s="278"/>
      <c r="M156" s="279" t="s">
        <v>1</v>
      </c>
      <c r="N156" s="280" t="s">
        <v>41</v>
      </c>
      <c r="O156" s="92"/>
      <c r="P156" s="230">
        <f>O156*H156</f>
        <v>0</v>
      </c>
      <c r="Q156" s="230">
        <v>0.001</v>
      </c>
      <c r="R156" s="230">
        <f>Q156*H156</f>
        <v>0.100816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174</v>
      </c>
      <c r="AT156" s="232" t="s">
        <v>302</v>
      </c>
      <c r="AU156" s="232" t="s">
        <v>84</v>
      </c>
      <c r="AY156" s="18" t="s">
        <v>128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142</v>
      </c>
      <c r="BM156" s="232" t="s">
        <v>1404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1405</v>
      </c>
      <c r="G157" s="246"/>
      <c r="H157" s="249">
        <v>84.013000000000005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84</v>
      </c>
      <c r="AV157" s="14" t="s">
        <v>86</v>
      </c>
      <c r="AW157" s="14" t="s">
        <v>32</v>
      </c>
      <c r="AX157" s="14" t="s">
        <v>84</v>
      </c>
      <c r="AY157" s="255" t="s">
        <v>128</v>
      </c>
    </row>
    <row r="158" s="14" customFormat="1">
      <c r="A158" s="14"/>
      <c r="B158" s="245"/>
      <c r="C158" s="246"/>
      <c r="D158" s="236" t="s">
        <v>137</v>
      </c>
      <c r="E158" s="246"/>
      <c r="F158" s="248" t="s">
        <v>1406</v>
      </c>
      <c r="G158" s="246"/>
      <c r="H158" s="249">
        <v>100.816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137</v>
      </c>
      <c r="AU158" s="255" t="s">
        <v>84</v>
      </c>
      <c r="AV158" s="14" t="s">
        <v>86</v>
      </c>
      <c r="AW158" s="14" t="s">
        <v>4</v>
      </c>
      <c r="AX158" s="14" t="s">
        <v>84</v>
      </c>
      <c r="AY158" s="255" t="s">
        <v>128</v>
      </c>
    </row>
    <row r="159" s="2" customFormat="1" ht="21.75" customHeight="1">
      <c r="A159" s="39"/>
      <c r="B159" s="40"/>
      <c r="C159" s="220" t="s">
        <v>228</v>
      </c>
      <c r="D159" s="220" t="s">
        <v>131</v>
      </c>
      <c r="E159" s="221" t="s">
        <v>1407</v>
      </c>
      <c r="F159" s="222" t="s">
        <v>1408</v>
      </c>
      <c r="G159" s="223" t="s">
        <v>322</v>
      </c>
      <c r="H159" s="224">
        <v>2585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142</v>
      </c>
      <c r="AT159" s="232" t="s">
        <v>131</v>
      </c>
      <c r="AU159" s="232" t="s">
        <v>84</v>
      </c>
      <c r="AY159" s="18" t="s">
        <v>128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84</v>
      </c>
      <c r="BK159" s="233">
        <f>ROUND(I159*H159,2)</f>
        <v>0</v>
      </c>
      <c r="BL159" s="18" t="s">
        <v>142</v>
      </c>
      <c r="BM159" s="232" t="s">
        <v>1409</v>
      </c>
    </row>
    <row r="160" s="14" customFormat="1">
      <c r="A160" s="14"/>
      <c r="B160" s="245"/>
      <c r="C160" s="246"/>
      <c r="D160" s="236" t="s">
        <v>137</v>
      </c>
      <c r="E160" s="247" t="s">
        <v>1</v>
      </c>
      <c r="F160" s="248" t="s">
        <v>1410</v>
      </c>
      <c r="G160" s="246"/>
      <c r="H160" s="249">
        <v>2585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137</v>
      </c>
      <c r="AU160" s="255" t="s">
        <v>84</v>
      </c>
      <c r="AV160" s="14" t="s">
        <v>86</v>
      </c>
      <c r="AW160" s="14" t="s">
        <v>32</v>
      </c>
      <c r="AX160" s="14" t="s">
        <v>84</v>
      </c>
      <c r="AY160" s="255" t="s">
        <v>128</v>
      </c>
    </row>
    <row r="161" s="2" customFormat="1" ht="33" customHeight="1">
      <c r="A161" s="39"/>
      <c r="B161" s="40"/>
      <c r="C161" s="220" t="s">
        <v>346</v>
      </c>
      <c r="D161" s="220" t="s">
        <v>131</v>
      </c>
      <c r="E161" s="221" t="s">
        <v>1411</v>
      </c>
      <c r="F161" s="222" t="s">
        <v>1412</v>
      </c>
      <c r="G161" s="223" t="s">
        <v>322</v>
      </c>
      <c r="H161" s="224">
        <v>2585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41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142</v>
      </c>
      <c r="AT161" s="232" t="s">
        <v>131</v>
      </c>
      <c r="AU161" s="232" t="s">
        <v>84</v>
      </c>
      <c r="AY161" s="18" t="s">
        <v>128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84</v>
      </c>
      <c r="BK161" s="233">
        <f>ROUND(I161*H161,2)</f>
        <v>0</v>
      </c>
      <c r="BL161" s="18" t="s">
        <v>142</v>
      </c>
      <c r="BM161" s="232" t="s">
        <v>1413</v>
      </c>
    </row>
    <row r="162" s="14" customFormat="1">
      <c r="A162" s="14"/>
      <c r="B162" s="245"/>
      <c r="C162" s="246"/>
      <c r="D162" s="236" t="s">
        <v>137</v>
      </c>
      <c r="E162" s="247" t="s">
        <v>1</v>
      </c>
      <c r="F162" s="248" t="s">
        <v>1410</v>
      </c>
      <c r="G162" s="246"/>
      <c r="H162" s="249">
        <v>2585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137</v>
      </c>
      <c r="AU162" s="255" t="s">
        <v>84</v>
      </c>
      <c r="AV162" s="14" t="s">
        <v>86</v>
      </c>
      <c r="AW162" s="14" t="s">
        <v>32</v>
      </c>
      <c r="AX162" s="14" t="s">
        <v>84</v>
      </c>
      <c r="AY162" s="255" t="s">
        <v>128</v>
      </c>
    </row>
    <row r="163" s="2" customFormat="1" ht="33" customHeight="1">
      <c r="A163" s="39"/>
      <c r="B163" s="40"/>
      <c r="C163" s="220" t="s">
        <v>351</v>
      </c>
      <c r="D163" s="220" t="s">
        <v>131</v>
      </c>
      <c r="E163" s="221" t="s">
        <v>1414</v>
      </c>
      <c r="F163" s="222" t="s">
        <v>1415</v>
      </c>
      <c r="G163" s="223" t="s">
        <v>328</v>
      </c>
      <c r="H163" s="224">
        <v>15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41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142</v>
      </c>
      <c r="AT163" s="232" t="s">
        <v>131</v>
      </c>
      <c r="AU163" s="232" t="s">
        <v>84</v>
      </c>
      <c r="AY163" s="18" t="s">
        <v>128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84</v>
      </c>
      <c r="BK163" s="233">
        <f>ROUND(I163*H163,2)</f>
        <v>0</v>
      </c>
      <c r="BL163" s="18" t="s">
        <v>142</v>
      </c>
      <c r="BM163" s="232" t="s">
        <v>1416</v>
      </c>
    </row>
    <row r="164" s="13" customFormat="1">
      <c r="A164" s="13"/>
      <c r="B164" s="234"/>
      <c r="C164" s="235"/>
      <c r="D164" s="236" t="s">
        <v>137</v>
      </c>
      <c r="E164" s="237" t="s">
        <v>1</v>
      </c>
      <c r="F164" s="238" t="s">
        <v>1417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137</v>
      </c>
      <c r="AU164" s="244" t="s">
        <v>84</v>
      </c>
      <c r="AV164" s="13" t="s">
        <v>84</v>
      </c>
      <c r="AW164" s="13" t="s">
        <v>32</v>
      </c>
      <c r="AX164" s="13" t="s">
        <v>76</v>
      </c>
      <c r="AY164" s="244" t="s">
        <v>128</v>
      </c>
    </row>
    <row r="165" s="14" customFormat="1">
      <c r="A165" s="14"/>
      <c r="B165" s="245"/>
      <c r="C165" s="246"/>
      <c r="D165" s="236" t="s">
        <v>137</v>
      </c>
      <c r="E165" s="247" t="s">
        <v>1</v>
      </c>
      <c r="F165" s="248" t="s">
        <v>221</v>
      </c>
      <c r="G165" s="246"/>
      <c r="H165" s="249">
        <v>15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137</v>
      </c>
      <c r="AU165" s="255" t="s">
        <v>84</v>
      </c>
      <c r="AV165" s="14" t="s">
        <v>86</v>
      </c>
      <c r="AW165" s="14" t="s">
        <v>32</v>
      </c>
      <c r="AX165" s="14" t="s">
        <v>84</v>
      </c>
      <c r="AY165" s="255" t="s">
        <v>128</v>
      </c>
    </row>
    <row r="166" s="2" customFormat="1" ht="16.5" customHeight="1">
      <c r="A166" s="39"/>
      <c r="B166" s="40"/>
      <c r="C166" s="270" t="s">
        <v>362</v>
      </c>
      <c r="D166" s="270" t="s">
        <v>302</v>
      </c>
      <c r="E166" s="271" t="s">
        <v>1418</v>
      </c>
      <c r="F166" s="272" t="s">
        <v>1419</v>
      </c>
      <c r="G166" s="273" t="s">
        <v>253</v>
      </c>
      <c r="H166" s="274">
        <v>9</v>
      </c>
      <c r="I166" s="275"/>
      <c r="J166" s="276">
        <f>ROUND(I166*H166,2)</f>
        <v>0</v>
      </c>
      <c r="K166" s="277"/>
      <c r="L166" s="278"/>
      <c r="M166" s="279" t="s">
        <v>1</v>
      </c>
      <c r="N166" s="280" t="s">
        <v>41</v>
      </c>
      <c r="O166" s="92"/>
      <c r="P166" s="230">
        <f>O166*H166</f>
        <v>0</v>
      </c>
      <c r="Q166" s="230">
        <v>0.22</v>
      </c>
      <c r="R166" s="230">
        <f>Q166*H166</f>
        <v>1.98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174</v>
      </c>
      <c r="AT166" s="232" t="s">
        <v>302</v>
      </c>
      <c r="AU166" s="232" t="s">
        <v>84</v>
      </c>
      <c r="AY166" s="18" t="s">
        <v>128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84</v>
      </c>
      <c r="BK166" s="233">
        <f>ROUND(I166*H166,2)</f>
        <v>0</v>
      </c>
      <c r="BL166" s="18" t="s">
        <v>142</v>
      </c>
      <c r="BM166" s="232" t="s">
        <v>1420</v>
      </c>
    </row>
    <row r="167" s="14" customFormat="1">
      <c r="A167" s="14"/>
      <c r="B167" s="245"/>
      <c r="C167" s="246"/>
      <c r="D167" s="236" t="s">
        <v>137</v>
      </c>
      <c r="E167" s="247" t="s">
        <v>1</v>
      </c>
      <c r="F167" s="248" t="s">
        <v>1421</v>
      </c>
      <c r="G167" s="246"/>
      <c r="H167" s="249">
        <v>7.5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137</v>
      </c>
      <c r="AU167" s="255" t="s">
        <v>84</v>
      </c>
      <c r="AV167" s="14" t="s">
        <v>86</v>
      </c>
      <c r="AW167" s="14" t="s">
        <v>32</v>
      </c>
      <c r="AX167" s="14" t="s">
        <v>84</v>
      </c>
      <c r="AY167" s="255" t="s">
        <v>128</v>
      </c>
    </row>
    <row r="168" s="14" customFormat="1">
      <c r="A168" s="14"/>
      <c r="B168" s="245"/>
      <c r="C168" s="246"/>
      <c r="D168" s="236" t="s">
        <v>137</v>
      </c>
      <c r="E168" s="246"/>
      <c r="F168" s="248" t="s">
        <v>1422</v>
      </c>
      <c r="G168" s="246"/>
      <c r="H168" s="249">
        <v>9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137</v>
      </c>
      <c r="AU168" s="255" t="s">
        <v>84</v>
      </c>
      <c r="AV168" s="14" t="s">
        <v>86</v>
      </c>
      <c r="AW168" s="14" t="s">
        <v>4</v>
      </c>
      <c r="AX168" s="14" t="s">
        <v>84</v>
      </c>
      <c r="AY168" s="255" t="s">
        <v>128</v>
      </c>
    </row>
    <row r="169" s="2" customFormat="1" ht="24.15" customHeight="1">
      <c r="A169" s="39"/>
      <c r="B169" s="40"/>
      <c r="C169" s="220" t="s">
        <v>366</v>
      </c>
      <c r="D169" s="220" t="s">
        <v>131</v>
      </c>
      <c r="E169" s="221" t="s">
        <v>1423</v>
      </c>
      <c r="F169" s="222" t="s">
        <v>1424</v>
      </c>
      <c r="G169" s="223" t="s">
        <v>328</v>
      </c>
      <c r="H169" s="224">
        <v>15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41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142</v>
      </c>
      <c r="AT169" s="232" t="s">
        <v>131</v>
      </c>
      <c r="AU169" s="232" t="s">
        <v>84</v>
      </c>
      <c r="AY169" s="18" t="s">
        <v>128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84</v>
      </c>
      <c r="BK169" s="233">
        <f>ROUND(I169*H169,2)</f>
        <v>0</v>
      </c>
      <c r="BL169" s="18" t="s">
        <v>142</v>
      </c>
      <c r="BM169" s="232" t="s">
        <v>1425</v>
      </c>
    </row>
    <row r="170" s="14" customFormat="1">
      <c r="A170" s="14"/>
      <c r="B170" s="245"/>
      <c r="C170" s="246"/>
      <c r="D170" s="236" t="s">
        <v>137</v>
      </c>
      <c r="E170" s="247" t="s">
        <v>1</v>
      </c>
      <c r="F170" s="248" t="s">
        <v>221</v>
      </c>
      <c r="G170" s="246"/>
      <c r="H170" s="249">
        <v>15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137</v>
      </c>
      <c r="AU170" s="255" t="s">
        <v>84</v>
      </c>
      <c r="AV170" s="14" t="s">
        <v>86</v>
      </c>
      <c r="AW170" s="14" t="s">
        <v>32</v>
      </c>
      <c r="AX170" s="14" t="s">
        <v>84</v>
      </c>
      <c r="AY170" s="255" t="s">
        <v>128</v>
      </c>
    </row>
    <row r="171" s="2" customFormat="1" ht="16.5" customHeight="1">
      <c r="A171" s="39"/>
      <c r="B171" s="40"/>
      <c r="C171" s="270" t="s">
        <v>7</v>
      </c>
      <c r="D171" s="270" t="s">
        <v>302</v>
      </c>
      <c r="E171" s="271" t="s">
        <v>1426</v>
      </c>
      <c r="F171" s="272" t="s">
        <v>1427</v>
      </c>
      <c r="G171" s="273" t="s">
        <v>328</v>
      </c>
      <c r="H171" s="274">
        <v>6</v>
      </c>
      <c r="I171" s="275"/>
      <c r="J171" s="276">
        <f>ROUND(I171*H171,2)</f>
        <v>0</v>
      </c>
      <c r="K171" s="277"/>
      <c r="L171" s="278"/>
      <c r="M171" s="279" t="s">
        <v>1</v>
      </c>
      <c r="N171" s="280" t="s">
        <v>41</v>
      </c>
      <c r="O171" s="92"/>
      <c r="P171" s="230">
        <f>O171*H171</f>
        <v>0</v>
      </c>
      <c r="Q171" s="230">
        <v>0.040000000000000001</v>
      </c>
      <c r="R171" s="230">
        <f>Q171*H171</f>
        <v>0.23999999999999999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174</v>
      </c>
      <c r="AT171" s="232" t="s">
        <v>302</v>
      </c>
      <c r="AU171" s="232" t="s">
        <v>84</v>
      </c>
      <c r="AY171" s="18" t="s">
        <v>128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84</v>
      </c>
      <c r="BK171" s="233">
        <f>ROUND(I171*H171,2)</f>
        <v>0</v>
      </c>
      <c r="BL171" s="18" t="s">
        <v>142</v>
      </c>
      <c r="BM171" s="232" t="s">
        <v>1428</v>
      </c>
    </row>
    <row r="172" s="14" customFormat="1">
      <c r="A172" s="14"/>
      <c r="B172" s="245"/>
      <c r="C172" s="246"/>
      <c r="D172" s="236" t="s">
        <v>137</v>
      </c>
      <c r="E172" s="247" t="s">
        <v>1</v>
      </c>
      <c r="F172" s="248" t="s">
        <v>161</v>
      </c>
      <c r="G172" s="246"/>
      <c r="H172" s="249">
        <v>6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137</v>
      </c>
      <c r="AU172" s="255" t="s">
        <v>84</v>
      </c>
      <c r="AV172" s="14" t="s">
        <v>86</v>
      </c>
      <c r="AW172" s="14" t="s">
        <v>32</v>
      </c>
      <c r="AX172" s="14" t="s">
        <v>84</v>
      </c>
      <c r="AY172" s="255" t="s">
        <v>128</v>
      </c>
    </row>
    <row r="173" s="2" customFormat="1" ht="21.75" customHeight="1">
      <c r="A173" s="39"/>
      <c r="B173" s="40"/>
      <c r="C173" s="270" t="s">
        <v>375</v>
      </c>
      <c r="D173" s="270" t="s">
        <v>302</v>
      </c>
      <c r="E173" s="271" t="s">
        <v>1429</v>
      </c>
      <c r="F173" s="272" t="s">
        <v>1430</v>
      </c>
      <c r="G173" s="273" t="s">
        <v>328</v>
      </c>
      <c r="H173" s="274">
        <v>5</v>
      </c>
      <c r="I173" s="275"/>
      <c r="J173" s="276">
        <f>ROUND(I173*H173,2)</f>
        <v>0</v>
      </c>
      <c r="K173" s="277"/>
      <c r="L173" s="278"/>
      <c r="M173" s="279" t="s">
        <v>1</v>
      </c>
      <c r="N173" s="280" t="s">
        <v>41</v>
      </c>
      <c r="O173" s="92"/>
      <c r="P173" s="230">
        <f>O173*H173</f>
        <v>0</v>
      </c>
      <c r="Q173" s="230">
        <v>0.040000000000000001</v>
      </c>
      <c r="R173" s="230">
        <f>Q173*H173</f>
        <v>0.20000000000000001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174</v>
      </c>
      <c r="AT173" s="232" t="s">
        <v>302</v>
      </c>
      <c r="AU173" s="232" t="s">
        <v>84</v>
      </c>
      <c r="AY173" s="18" t="s">
        <v>128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84</v>
      </c>
      <c r="BK173" s="233">
        <f>ROUND(I173*H173,2)</f>
        <v>0</v>
      </c>
      <c r="BL173" s="18" t="s">
        <v>142</v>
      </c>
      <c r="BM173" s="232" t="s">
        <v>1431</v>
      </c>
    </row>
    <row r="174" s="14" customFormat="1">
      <c r="A174" s="14"/>
      <c r="B174" s="245"/>
      <c r="C174" s="246"/>
      <c r="D174" s="236" t="s">
        <v>137</v>
      </c>
      <c r="E174" s="247" t="s">
        <v>1</v>
      </c>
      <c r="F174" s="248" t="s">
        <v>127</v>
      </c>
      <c r="G174" s="246"/>
      <c r="H174" s="249">
        <v>5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137</v>
      </c>
      <c r="AU174" s="255" t="s">
        <v>84</v>
      </c>
      <c r="AV174" s="14" t="s">
        <v>86</v>
      </c>
      <c r="AW174" s="14" t="s">
        <v>32</v>
      </c>
      <c r="AX174" s="14" t="s">
        <v>84</v>
      </c>
      <c r="AY174" s="255" t="s">
        <v>128</v>
      </c>
    </row>
    <row r="175" s="2" customFormat="1" ht="16.5" customHeight="1">
      <c r="A175" s="39"/>
      <c r="B175" s="40"/>
      <c r="C175" s="270" t="s">
        <v>381</v>
      </c>
      <c r="D175" s="270" t="s">
        <v>302</v>
      </c>
      <c r="E175" s="271" t="s">
        <v>1432</v>
      </c>
      <c r="F175" s="272" t="s">
        <v>1433</v>
      </c>
      <c r="G175" s="273" t="s">
        <v>328</v>
      </c>
      <c r="H175" s="274">
        <v>4</v>
      </c>
      <c r="I175" s="275"/>
      <c r="J175" s="276">
        <f>ROUND(I175*H175,2)</f>
        <v>0</v>
      </c>
      <c r="K175" s="277"/>
      <c r="L175" s="278"/>
      <c r="M175" s="279" t="s">
        <v>1</v>
      </c>
      <c r="N175" s="280" t="s">
        <v>41</v>
      </c>
      <c r="O175" s="92"/>
      <c r="P175" s="230">
        <f>O175*H175</f>
        <v>0</v>
      </c>
      <c r="Q175" s="230">
        <v>0.040000000000000001</v>
      </c>
      <c r="R175" s="230">
        <f>Q175*H175</f>
        <v>0.16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174</v>
      </c>
      <c r="AT175" s="232" t="s">
        <v>302</v>
      </c>
      <c r="AU175" s="232" t="s">
        <v>84</v>
      </c>
      <c r="AY175" s="18" t="s">
        <v>128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84</v>
      </c>
      <c r="BK175" s="233">
        <f>ROUND(I175*H175,2)</f>
        <v>0</v>
      </c>
      <c r="BL175" s="18" t="s">
        <v>142</v>
      </c>
      <c r="BM175" s="232" t="s">
        <v>1434</v>
      </c>
    </row>
    <row r="176" s="14" customFormat="1">
      <c r="A176" s="14"/>
      <c r="B176" s="245"/>
      <c r="C176" s="246"/>
      <c r="D176" s="236" t="s">
        <v>137</v>
      </c>
      <c r="E176" s="247" t="s">
        <v>1</v>
      </c>
      <c r="F176" s="248" t="s">
        <v>142</v>
      </c>
      <c r="G176" s="246"/>
      <c r="H176" s="249">
        <v>4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137</v>
      </c>
      <c r="AU176" s="255" t="s">
        <v>84</v>
      </c>
      <c r="AV176" s="14" t="s">
        <v>86</v>
      </c>
      <c r="AW176" s="14" t="s">
        <v>32</v>
      </c>
      <c r="AX176" s="14" t="s">
        <v>84</v>
      </c>
      <c r="AY176" s="255" t="s">
        <v>128</v>
      </c>
    </row>
    <row r="177" s="2" customFormat="1" ht="24.15" customHeight="1">
      <c r="A177" s="39"/>
      <c r="B177" s="40"/>
      <c r="C177" s="220" t="s">
        <v>394</v>
      </c>
      <c r="D177" s="220" t="s">
        <v>131</v>
      </c>
      <c r="E177" s="221" t="s">
        <v>1435</v>
      </c>
      <c r="F177" s="222" t="s">
        <v>1436</v>
      </c>
      <c r="G177" s="223" t="s">
        <v>328</v>
      </c>
      <c r="H177" s="224">
        <v>15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5.0000000000000002E-05</v>
      </c>
      <c r="R177" s="230">
        <f>Q177*H177</f>
        <v>0.00075000000000000002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142</v>
      </c>
      <c r="AT177" s="232" t="s">
        <v>131</v>
      </c>
      <c r="AU177" s="232" t="s">
        <v>84</v>
      </c>
      <c r="AY177" s="18" t="s">
        <v>128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142</v>
      </c>
      <c r="BM177" s="232" t="s">
        <v>1437</v>
      </c>
    </row>
    <row r="178" s="14" customFormat="1">
      <c r="A178" s="14"/>
      <c r="B178" s="245"/>
      <c r="C178" s="246"/>
      <c r="D178" s="236" t="s">
        <v>137</v>
      </c>
      <c r="E178" s="247" t="s">
        <v>1</v>
      </c>
      <c r="F178" s="248" t="s">
        <v>221</v>
      </c>
      <c r="G178" s="246"/>
      <c r="H178" s="249">
        <v>15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137</v>
      </c>
      <c r="AU178" s="255" t="s">
        <v>84</v>
      </c>
      <c r="AV178" s="14" t="s">
        <v>86</v>
      </c>
      <c r="AW178" s="14" t="s">
        <v>32</v>
      </c>
      <c r="AX178" s="14" t="s">
        <v>84</v>
      </c>
      <c r="AY178" s="255" t="s">
        <v>128</v>
      </c>
    </row>
    <row r="179" s="2" customFormat="1" ht="21.75" customHeight="1">
      <c r="A179" s="39"/>
      <c r="B179" s="40"/>
      <c r="C179" s="270" t="s">
        <v>399</v>
      </c>
      <c r="D179" s="270" t="s">
        <v>302</v>
      </c>
      <c r="E179" s="271" t="s">
        <v>1438</v>
      </c>
      <c r="F179" s="272" t="s">
        <v>1439</v>
      </c>
      <c r="G179" s="273" t="s">
        <v>328</v>
      </c>
      <c r="H179" s="274">
        <v>45</v>
      </c>
      <c r="I179" s="275"/>
      <c r="J179" s="276">
        <f>ROUND(I179*H179,2)</f>
        <v>0</v>
      </c>
      <c r="K179" s="277"/>
      <c r="L179" s="278"/>
      <c r="M179" s="279" t="s">
        <v>1</v>
      </c>
      <c r="N179" s="280" t="s">
        <v>41</v>
      </c>
      <c r="O179" s="92"/>
      <c r="P179" s="230">
        <f>O179*H179</f>
        <v>0</v>
      </c>
      <c r="Q179" s="230">
        <v>0.0070899999999999999</v>
      </c>
      <c r="R179" s="230">
        <f>Q179*H179</f>
        <v>0.31905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174</v>
      </c>
      <c r="AT179" s="232" t="s">
        <v>302</v>
      </c>
      <c r="AU179" s="232" t="s">
        <v>84</v>
      </c>
      <c r="AY179" s="18" t="s">
        <v>128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142</v>
      </c>
      <c r="BM179" s="232" t="s">
        <v>1440</v>
      </c>
    </row>
    <row r="180" s="14" customFormat="1">
      <c r="A180" s="14"/>
      <c r="B180" s="245"/>
      <c r="C180" s="246"/>
      <c r="D180" s="236" t="s">
        <v>137</v>
      </c>
      <c r="E180" s="247" t="s">
        <v>1</v>
      </c>
      <c r="F180" s="248" t="s">
        <v>1441</v>
      </c>
      <c r="G180" s="246"/>
      <c r="H180" s="249">
        <v>45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137</v>
      </c>
      <c r="AU180" s="255" t="s">
        <v>84</v>
      </c>
      <c r="AV180" s="14" t="s">
        <v>86</v>
      </c>
      <c r="AW180" s="14" t="s">
        <v>32</v>
      </c>
      <c r="AX180" s="14" t="s">
        <v>84</v>
      </c>
      <c r="AY180" s="255" t="s">
        <v>128</v>
      </c>
    </row>
    <row r="181" s="2" customFormat="1" ht="16.5" customHeight="1">
      <c r="A181" s="39"/>
      <c r="B181" s="40"/>
      <c r="C181" s="270" t="s">
        <v>406</v>
      </c>
      <c r="D181" s="270" t="s">
        <v>302</v>
      </c>
      <c r="E181" s="271" t="s">
        <v>1442</v>
      </c>
      <c r="F181" s="272" t="s">
        <v>1443</v>
      </c>
      <c r="G181" s="273" t="s">
        <v>328</v>
      </c>
      <c r="H181" s="274">
        <v>45</v>
      </c>
      <c r="I181" s="275"/>
      <c r="J181" s="276">
        <f>ROUND(I181*H181,2)</f>
        <v>0</v>
      </c>
      <c r="K181" s="277"/>
      <c r="L181" s="278"/>
      <c r="M181" s="279" t="s">
        <v>1</v>
      </c>
      <c r="N181" s="280" t="s">
        <v>41</v>
      </c>
      <c r="O181" s="92"/>
      <c r="P181" s="230">
        <f>O181*H181</f>
        <v>0</v>
      </c>
      <c r="Q181" s="230">
        <v>0.0035400000000000002</v>
      </c>
      <c r="R181" s="230">
        <f>Q181*H181</f>
        <v>0.1593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174</v>
      </c>
      <c r="AT181" s="232" t="s">
        <v>302</v>
      </c>
      <c r="AU181" s="232" t="s">
        <v>84</v>
      </c>
      <c r="AY181" s="18" t="s">
        <v>128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84</v>
      </c>
      <c r="BK181" s="233">
        <f>ROUND(I181*H181,2)</f>
        <v>0</v>
      </c>
      <c r="BL181" s="18" t="s">
        <v>142</v>
      </c>
      <c r="BM181" s="232" t="s">
        <v>1444</v>
      </c>
    </row>
    <row r="182" s="14" customFormat="1">
      <c r="A182" s="14"/>
      <c r="B182" s="245"/>
      <c r="C182" s="246"/>
      <c r="D182" s="236" t="s">
        <v>137</v>
      </c>
      <c r="E182" s="247" t="s">
        <v>1</v>
      </c>
      <c r="F182" s="248" t="s">
        <v>1441</v>
      </c>
      <c r="G182" s="246"/>
      <c r="H182" s="249">
        <v>45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137</v>
      </c>
      <c r="AU182" s="255" t="s">
        <v>84</v>
      </c>
      <c r="AV182" s="14" t="s">
        <v>86</v>
      </c>
      <c r="AW182" s="14" t="s">
        <v>32</v>
      </c>
      <c r="AX182" s="14" t="s">
        <v>84</v>
      </c>
      <c r="AY182" s="255" t="s">
        <v>128</v>
      </c>
    </row>
    <row r="183" s="2" customFormat="1" ht="16.5" customHeight="1">
      <c r="A183" s="39"/>
      <c r="B183" s="40"/>
      <c r="C183" s="270" t="s">
        <v>388</v>
      </c>
      <c r="D183" s="270" t="s">
        <v>302</v>
      </c>
      <c r="E183" s="271" t="s">
        <v>1445</v>
      </c>
      <c r="F183" s="272" t="s">
        <v>1446</v>
      </c>
      <c r="G183" s="273" t="s">
        <v>430</v>
      </c>
      <c r="H183" s="274">
        <v>18</v>
      </c>
      <c r="I183" s="275"/>
      <c r="J183" s="276">
        <f>ROUND(I183*H183,2)</f>
        <v>0</v>
      </c>
      <c r="K183" s="277"/>
      <c r="L183" s="278"/>
      <c r="M183" s="279" t="s">
        <v>1</v>
      </c>
      <c r="N183" s="280" t="s">
        <v>41</v>
      </c>
      <c r="O183" s="92"/>
      <c r="P183" s="230">
        <f>O183*H183</f>
        <v>0</v>
      </c>
      <c r="Q183" s="230">
        <v>0.0038</v>
      </c>
      <c r="R183" s="230">
        <f>Q183*H183</f>
        <v>0.068400000000000002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174</v>
      </c>
      <c r="AT183" s="232" t="s">
        <v>302</v>
      </c>
      <c r="AU183" s="232" t="s">
        <v>84</v>
      </c>
      <c r="AY183" s="18" t="s">
        <v>128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142</v>
      </c>
      <c r="BM183" s="232" t="s">
        <v>1447</v>
      </c>
    </row>
    <row r="184" s="14" customFormat="1">
      <c r="A184" s="14"/>
      <c r="B184" s="245"/>
      <c r="C184" s="246"/>
      <c r="D184" s="236" t="s">
        <v>137</v>
      </c>
      <c r="E184" s="247" t="s">
        <v>1</v>
      </c>
      <c r="F184" s="248" t="s">
        <v>1448</v>
      </c>
      <c r="G184" s="246"/>
      <c r="H184" s="249">
        <v>15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137</v>
      </c>
      <c r="AU184" s="255" t="s">
        <v>84</v>
      </c>
      <c r="AV184" s="14" t="s">
        <v>86</v>
      </c>
      <c r="AW184" s="14" t="s">
        <v>32</v>
      </c>
      <c r="AX184" s="14" t="s">
        <v>84</v>
      </c>
      <c r="AY184" s="255" t="s">
        <v>128</v>
      </c>
    </row>
    <row r="185" s="14" customFormat="1">
      <c r="A185" s="14"/>
      <c r="B185" s="245"/>
      <c r="C185" s="246"/>
      <c r="D185" s="236" t="s">
        <v>137</v>
      </c>
      <c r="E185" s="246"/>
      <c r="F185" s="248" t="s">
        <v>1449</v>
      </c>
      <c r="G185" s="246"/>
      <c r="H185" s="249">
        <v>18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137</v>
      </c>
      <c r="AU185" s="255" t="s">
        <v>84</v>
      </c>
      <c r="AV185" s="14" t="s">
        <v>86</v>
      </c>
      <c r="AW185" s="14" t="s">
        <v>4</v>
      </c>
      <c r="AX185" s="14" t="s">
        <v>84</v>
      </c>
      <c r="AY185" s="255" t="s">
        <v>128</v>
      </c>
    </row>
    <row r="186" s="2" customFormat="1" ht="24.15" customHeight="1">
      <c r="A186" s="39"/>
      <c r="B186" s="40"/>
      <c r="C186" s="220" t="s">
        <v>416</v>
      </c>
      <c r="D186" s="220" t="s">
        <v>131</v>
      </c>
      <c r="E186" s="221" t="s">
        <v>1450</v>
      </c>
      <c r="F186" s="222" t="s">
        <v>1451</v>
      </c>
      <c r="G186" s="223" t="s">
        <v>322</v>
      </c>
      <c r="H186" s="224">
        <v>15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0.00036000000000000002</v>
      </c>
      <c r="R186" s="230">
        <f>Q186*H186</f>
        <v>0.0054000000000000003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142</v>
      </c>
      <c r="AT186" s="232" t="s">
        <v>131</v>
      </c>
      <c r="AU186" s="232" t="s">
        <v>84</v>
      </c>
      <c r="AY186" s="18" t="s">
        <v>128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142</v>
      </c>
      <c r="BM186" s="232" t="s">
        <v>1452</v>
      </c>
    </row>
    <row r="187" s="13" customFormat="1">
      <c r="A187" s="13"/>
      <c r="B187" s="234"/>
      <c r="C187" s="235"/>
      <c r="D187" s="236" t="s">
        <v>137</v>
      </c>
      <c r="E187" s="237" t="s">
        <v>1</v>
      </c>
      <c r="F187" s="238" t="s">
        <v>1453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137</v>
      </c>
      <c r="AU187" s="244" t="s">
        <v>84</v>
      </c>
      <c r="AV187" s="13" t="s">
        <v>84</v>
      </c>
      <c r="AW187" s="13" t="s">
        <v>32</v>
      </c>
      <c r="AX187" s="13" t="s">
        <v>76</v>
      </c>
      <c r="AY187" s="244" t="s">
        <v>128</v>
      </c>
    </row>
    <row r="188" s="14" customFormat="1">
      <c r="A188" s="14"/>
      <c r="B188" s="245"/>
      <c r="C188" s="246"/>
      <c r="D188" s="236" t="s">
        <v>137</v>
      </c>
      <c r="E188" s="247" t="s">
        <v>1</v>
      </c>
      <c r="F188" s="248" t="s">
        <v>1448</v>
      </c>
      <c r="G188" s="246"/>
      <c r="H188" s="249">
        <v>15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137</v>
      </c>
      <c r="AU188" s="255" t="s">
        <v>84</v>
      </c>
      <c r="AV188" s="14" t="s">
        <v>86</v>
      </c>
      <c r="AW188" s="14" t="s">
        <v>32</v>
      </c>
      <c r="AX188" s="14" t="s">
        <v>84</v>
      </c>
      <c r="AY188" s="255" t="s">
        <v>128</v>
      </c>
    </row>
    <row r="189" s="2" customFormat="1" ht="21.75" customHeight="1">
      <c r="A189" s="39"/>
      <c r="B189" s="40"/>
      <c r="C189" s="220" t="s">
        <v>421</v>
      </c>
      <c r="D189" s="220" t="s">
        <v>131</v>
      </c>
      <c r="E189" s="221" t="s">
        <v>1454</v>
      </c>
      <c r="F189" s="222" t="s">
        <v>1455</v>
      </c>
      <c r="G189" s="223" t="s">
        <v>322</v>
      </c>
      <c r="H189" s="224">
        <v>15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142</v>
      </c>
      <c r="AT189" s="232" t="s">
        <v>131</v>
      </c>
      <c r="AU189" s="232" t="s">
        <v>84</v>
      </c>
      <c r="AY189" s="18" t="s">
        <v>128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142</v>
      </c>
      <c r="BM189" s="232" t="s">
        <v>1456</v>
      </c>
    </row>
    <row r="190" s="13" customFormat="1">
      <c r="A190" s="13"/>
      <c r="B190" s="234"/>
      <c r="C190" s="235"/>
      <c r="D190" s="236" t="s">
        <v>137</v>
      </c>
      <c r="E190" s="237" t="s">
        <v>1</v>
      </c>
      <c r="F190" s="238" t="s">
        <v>1417</v>
      </c>
      <c r="G190" s="235"/>
      <c r="H190" s="237" t="s">
        <v>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137</v>
      </c>
      <c r="AU190" s="244" t="s">
        <v>84</v>
      </c>
      <c r="AV190" s="13" t="s">
        <v>84</v>
      </c>
      <c r="AW190" s="13" t="s">
        <v>32</v>
      </c>
      <c r="AX190" s="13" t="s">
        <v>76</v>
      </c>
      <c r="AY190" s="244" t="s">
        <v>128</v>
      </c>
    </row>
    <row r="191" s="14" customFormat="1">
      <c r="A191" s="14"/>
      <c r="B191" s="245"/>
      <c r="C191" s="246"/>
      <c r="D191" s="236" t="s">
        <v>137</v>
      </c>
      <c r="E191" s="247" t="s">
        <v>1</v>
      </c>
      <c r="F191" s="248" t="s">
        <v>1448</v>
      </c>
      <c r="G191" s="246"/>
      <c r="H191" s="249">
        <v>15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137</v>
      </c>
      <c r="AU191" s="255" t="s">
        <v>84</v>
      </c>
      <c r="AV191" s="14" t="s">
        <v>86</v>
      </c>
      <c r="AW191" s="14" t="s">
        <v>32</v>
      </c>
      <c r="AX191" s="14" t="s">
        <v>84</v>
      </c>
      <c r="AY191" s="255" t="s">
        <v>128</v>
      </c>
    </row>
    <row r="192" s="2" customFormat="1" ht="16.5" customHeight="1">
      <c r="A192" s="39"/>
      <c r="B192" s="40"/>
      <c r="C192" s="270" t="s">
        <v>427</v>
      </c>
      <c r="D192" s="270" t="s">
        <v>302</v>
      </c>
      <c r="E192" s="271" t="s">
        <v>1457</v>
      </c>
      <c r="F192" s="272" t="s">
        <v>1458</v>
      </c>
      <c r="G192" s="273" t="s">
        <v>322</v>
      </c>
      <c r="H192" s="274">
        <v>17.25</v>
      </c>
      <c r="I192" s="275"/>
      <c r="J192" s="276">
        <f>ROUND(I192*H192,2)</f>
        <v>0</v>
      </c>
      <c r="K192" s="277"/>
      <c r="L192" s="278"/>
      <c r="M192" s="279" t="s">
        <v>1</v>
      </c>
      <c r="N192" s="280" t="s">
        <v>41</v>
      </c>
      <c r="O192" s="92"/>
      <c r="P192" s="230">
        <f>O192*H192</f>
        <v>0</v>
      </c>
      <c r="Q192" s="230">
        <v>8.0000000000000007E-05</v>
      </c>
      <c r="R192" s="230">
        <f>Q192*H192</f>
        <v>0.0013800000000000002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174</v>
      </c>
      <c r="AT192" s="232" t="s">
        <v>302</v>
      </c>
      <c r="AU192" s="232" t="s">
        <v>84</v>
      </c>
      <c r="AY192" s="18" t="s">
        <v>128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84</v>
      </c>
      <c r="BK192" s="233">
        <f>ROUND(I192*H192,2)</f>
        <v>0</v>
      </c>
      <c r="BL192" s="18" t="s">
        <v>142</v>
      </c>
      <c r="BM192" s="232" t="s">
        <v>1459</v>
      </c>
    </row>
    <row r="193" s="14" customFormat="1">
      <c r="A193" s="14"/>
      <c r="B193" s="245"/>
      <c r="C193" s="246"/>
      <c r="D193" s="236" t="s">
        <v>137</v>
      </c>
      <c r="E193" s="247" t="s">
        <v>1</v>
      </c>
      <c r="F193" s="248" t="s">
        <v>1460</v>
      </c>
      <c r="G193" s="246"/>
      <c r="H193" s="249">
        <v>15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137</v>
      </c>
      <c r="AU193" s="255" t="s">
        <v>84</v>
      </c>
      <c r="AV193" s="14" t="s">
        <v>86</v>
      </c>
      <c r="AW193" s="14" t="s">
        <v>32</v>
      </c>
      <c r="AX193" s="14" t="s">
        <v>84</v>
      </c>
      <c r="AY193" s="255" t="s">
        <v>128</v>
      </c>
    </row>
    <row r="194" s="14" customFormat="1">
      <c r="A194" s="14"/>
      <c r="B194" s="245"/>
      <c r="C194" s="246"/>
      <c r="D194" s="236" t="s">
        <v>137</v>
      </c>
      <c r="E194" s="246"/>
      <c r="F194" s="248" t="s">
        <v>1461</v>
      </c>
      <c r="G194" s="246"/>
      <c r="H194" s="249">
        <v>17.25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137</v>
      </c>
      <c r="AU194" s="255" t="s">
        <v>84</v>
      </c>
      <c r="AV194" s="14" t="s">
        <v>86</v>
      </c>
      <c r="AW194" s="14" t="s">
        <v>4</v>
      </c>
      <c r="AX194" s="14" t="s">
        <v>84</v>
      </c>
      <c r="AY194" s="255" t="s">
        <v>128</v>
      </c>
    </row>
    <row r="195" s="2" customFormat="1" ht="24.15" customHeight="1">
      <c r="A195" s="39"/>
      <c r="B195" s="40"/>
      <c r="C195" s="220" t="s">
        <v>436</v>
      </c>
      <c r="D195" s="220" t="s">
        <v>131</v>
      </c>
      <c r="E195" s="221" t="s">
        <v>1462</v>
      </c>
      <c r="F195" s="222" t="s">
        <v>1463</v>
      </c>
      <c r="G195" s="223" t="s">
        <v>322</v>
      </c>
      <c r="H195" s="224">
        <v>15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41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142</v>
      </c>
      <c r="AT195" s="232" t="s">
        <v>131</v>
      </c>
      <c r="AU195" s="232" t="s">
        <v>84</v>
      </c>
      <c r="AY195" s="18" t="s">
        <v>128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84</v>
      </c>
      <c r="BK195" s="233">
        <f>ROUND(I195*H195,2)</f>
        <v>0</v>
      </c>
      <c r="BL195" s="18" t="s">
        <v>142</v>
      </c>
      <c r="BM195" s="232" t="s">
        <v>1464</v>
      </c>
    </row>
    <row r="196" s="13" customFormat="1">
      <c r="A196" s="13"/>
      <c r="B196" s="234"/>
      <c r="C196" s="235"/>
      <c r="D196" s="236" t="s">
        <v>137</v>
      </c>
      <c r="E196" s="237" t="s">
        <v>1</v>
      </c>
      <c r="F196" s="238" t="s">
        <v>1465</v>
      </c>
      <c r="G196" s="235"/>
      <c r="H196" s="237" t="s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137</v>
      </c>
      <c r="AU196" s="244" t="s">
        <v>84</v>
      </c>
      <c r="AV196" s="13" t="s">
        <v>84</v>
      </c>
      <c r="AW196" s="13" t="s">
        <v>32</v>
      </c>
      <c r="AX196" s="13" t="s">
        <v>76</v>
      </c>
      <c r="AY196" s="244" t="s">
        <v>128</v>
      </c>
    </row>
    <row r="197" s="14" customFormat="1">
      <c r="A197" s="14"/>
      <c r="B197" s="245"/>
      <c r="C197" s="246"/>
      <c r="D197" s="236" t="s">
        <v>137</v>
      </c>
      <c r="E197" s="247" t="s">
        <v>1</v>
      </c>
      <c r="F197" s="248" t="s">
        <v>1448</v>
      </c>
      <c r="G197" s="246"/>
      <c r="H197" s="249">
        <v>15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137</v>
      </c>
      <c r="AU197" s="255" t="s">
        <v>84</v>
      </c>
      <c r="AV197" s="14" t="s">
        <v>86</v>
      </c>
      <c r="AW197" s="14" t="s">
        <v>32</v>
      </c>
      <c r="AX197" s="14" t="s">
        <v>84</v>
      </c>
      <c r="AY197" s="255" t="s">
        <v>128</v>
      </c>
    </row>
    <row r="198" s="2" customFormat="1" ht="16.5" customHeight="1">
      <c r="A198" s="39"/>
      <c r="B198" s="40"/>
      <c r="C198" s="270" t="s">
        <v>444</v>
      </c>
      <c r="D198" s="270" t="s">
        <v>302</v>
      </c>
      <c r="E198" s="271" t="s">
        <v>1466</v>
      </c>
      <c r="F198" s="272" t="s">
        <v>1467</v>
      </c>
      <c r="G198" s="273" t="s">
        <v>253</v>
      </c>
      <c r="H198" s="274">
        <v>0.155</v>
      </c>
      <c r="I198" s="275"/>
      <c r="J198" s="276">
        <f>ROUND(I198*H198,2)</f>
        <v>0</v>
      </c>
      <c r="K198" s="277"/>
      <c r="L198" s="278"/>
      <c r="M198" s="279" t="s">
        <v>1</v>
      </c>
      <c r="N198" s="280" t="s">
        <v>41</v>
      </c>
      <c r="O198" s="92"/>
      <c r="P198" s="230">
        <f>O198*H198</f>
        <v>0</v>
      </c>
      <c r="Q198" s="230">
        <v>0.20000000000000001</v>
      </c>
      <c r="R198" s="230">
        <f>Q198*H198</f>
        <v>0.031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174</v>
      </c>
      <c r="AT198" s="232" t="s">
        <v>302</v>
      </c>
      <c r="AU198" s="232" t="s">
        <v>84</v>
      </c>
      <c r="AY198" s="18" t="s">
        <v>128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142</v>
      </c>
      <c r="BM198" s="232" t="s">
        <v>1468</v>
      </c>
    </row>
    <row r="199" s="14" customFormat="1">
      <c r="A199" s="14"/>
      <c r="B199" s="245"/>
      <c r="C199" s="246"/>
      <c r="D199" s="236" t="s">
        <v>137</v>
      </c>
      <c r="E199" s="247" t="s">
        <v>1</v>
      </c>
      <c r="F199" s="248" t="s">
        <v>1469</v>
      </c>
      <c r="G199" s="246"/>
      <c r="H199" s="249">
        <v>1.5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137</v>
      </c>
      <c r="AU199" s="255" t="s">
        <v>84</v>
      </c>
      <c r="AV199" s="14" t="s">
        <v>86</v>
      </c>
      <c r="AW199" s="14" t="s">
        <v>32</v>
      </c>
      <c r="AX199" s="14" t="s">
        <v>84</v>
      </c>
      <c r="AY199" s="255" t="s">
        <v>128</v>
      </c>
    </row>
    <row r="200" s="14" customFormat="1">
      <c r="A200" s="14"/>
      <c r="B200" s="245"/>
      <c r="C200" s="246"/>
      <c r="D200" s="236" t="s">
        <v>137</v>
      </c>
      <c r="E200" s="246"/>
      <c r="F200" s="248" t="s">
        <v>1470</v>
      </c>
      <c r="G200" s="246"/>
      <c r="H200" s="249">
        <v>0.155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137</v>
      </c>
      <c r="AU200" s="255" t="s">
        <v>84</v>
      </c>
      <c r="AV200" s="14" t="s">
        <v>86</v>
      </c>
      <c r="AW200" s="14" t="s">
        <v>4</v>
      </c>
      <c r="AX200" s="14" t="s">
        <v>84</v>
      </c>
      <c r="AY200" s="255" t="s">
        <v>128</v>
      </c>
    </row>
    <row r="201" s="2" customFormat="1" ht="16.5" customHeight="1">
      <c r="A201" s="39"/>
      <c r="B201" s="40"/>
      <c r="C201" s="220" t="s">
        <v>449</v>
      </c>
      <c r="D201" s="220" t="s">
        <v>131</v>
      </c>
      <c r="E201" s="221" t="s">
        <v>1471</v>
      </c>
      <c r="F201" s="222" t="s">
        <v>1472</v>
      </c>
      <c r="G201" s="223" t="s">
        <v>1155</v>
      </c>
      <c r="H201" s="224">
        <v>22.5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41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142</v>
      </c>
      <c r="AT201" s="232" t="s">
        <v>131</v>
      </c>
      <c r="AU201" s="232" t="s">
        <v>84</v>
      </c>
      <c r="AY201" s="18" t="s">
        <v>128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84</v>
      </c>
      <c r="BK201" s="233">
        <f>ROUND(I201*H201,2)</f>
        <v>0</v>
      </c>
      <c r="BL201" s="18" t="s">
        <v>142</v>
      </c>
      <c r="BM201" s="232" t="s">
        <v>1473</v>
      </c>
    </row>
    <row r="202" s="13" customFormat="1">
      <c r="A202" s="13"/>
      <c r="B202" s="234"/>
      <c r="C202" s="235"/>
      <c r="D202" s="236" t="s">
        <v>137</v>
      </c>
      <c r="E202" s="237" t="s">
        <v>1</v>
      </c>
      <c r="F202" s="238" t="s">
        <v>1474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137</v>
      </c>
      <c r="AU202" s="244" t="s">
        <v>84</v>
      </c>
      <c r="AV202" s="13" t="s">
        <v>84</v>
      </c>
      <c r="AW202" s="13" t="s">
        <v>32</v>
      </c>
      <c r="AX202" s="13" t="s">
        <v>76</v>
      </c>
      <c r="AY202" s="244" t="s">
        <v>128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1475</v>
      </c>
      <c r="G203" s="246"/>
      <c r="H203" s="249">
        <v>22.5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84</v>
      </c>
      <c r="AV203" s="14" t="s">
        <v>86</v>
      </c>
      <c r="AW203" s="14" t="s">
        <v>32</v>
      </c>
      <c r="AX203" s="14" t="s">
        <v>84</v>
      </c>
      <c r="AY203" s="255" t="s">
        <v>128</v>
      </c>
    </row>
    <row r="204" s="2" customFormat="1" ht="16.5" customHeight="1">
      <c r="A204" s="39"/>
      <c r="B204" s="40"/>
      <c r="C204" s="220" t="s">
        <v>454</v>
      </c>
      <c r="D204" s="220" t="s">
        <v>131</v>
      </c>
      <c r="E204" s="221" t="s">
        <v>1476</v>
      </c>
      <c r="F204" s="222" t="s">
        <v>1477</v>
      </c>
      <c r="G204" s="223" t="s">
        <v>253</v>
      </c>
      <c r="H204" s="224">
        <v>27.350000000000001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142</v>
      </c>
      <c r="AT204" s="232" t="s">
        <v>131</v>
      </c>
      <c r="AU204" s="232" t="s">
        <v>84</v>
      </c>
      <c r="AY204" s="18" t="s">
        <v>128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142</v>
      </c>
      <c r="BM204" s="232" t="s">
        <v>1478</v>
      </c>
    </row>
    <row r="205" s="13" customFormat="1">
      <c r="A205" s="13"/>
      <c r="B205" s="234"/>
      <c r="C205" s="235"/>
      <c r="D205" s="236" t="s">
        <v>137</v>
      </c>
      <c r="E205" s="237" t="s">
        <v>1</v>
      </c>
      <c r="F205" s="238" t="s">
        <v>1479</v>
      </c>
      <c r="G205" s="235"/>
      <c r="H205" s="237" t="s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137</v>
      </c>
      <c r="AU205" s="244" t="s">
        <v>84</v>
      </c>
      <c r="AV205" s="13" t="s">
        <v>84</v>
      </c>
      <c r="AW205" s="13" t="s">
        <v>32</v>
      </c>
      <c r="AX205" s="13" t="s">
        <v>76</v>
      </c>
      <c r="AY205" s="244" t="s">
        <v>128</v>
      </c>
    </row>
    <row r="206" s="14" customFormat="1">
      <c r="A206" s="14"/>
      <c r="B206" s="245"/>
      <c r="C206" s="246"/>
      <c r="D206" s="236" t="s">
        <v>137</v>
      </c>
      <c r="E206" s="247" t="s">
        <v>1</v>
      </c>
      <c r="F206" s="248" t="s">
        <v>1480</v>
      </c>
      <c r="G206" s="246"/>
      <c r="H206" s="249">
        <v>25.850000000000001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137</v>
      </c>
      <c r="AU206" s="255" t="s">
        <v>84</v>
      </c>
      <c r="AV206" s="14" t="s">
        <v>86</v>
      </c>
      <c r="AW206" s="14" t="s">
        <v>32</v>
      </c>
      <c r="AX206" s="14" t="s">
        <v>76</v>
      </c>
      <c r="AY206" s="255" t="s">
        <v>128</v>
      </c>
    </row>
    <row r="207" s="13" customFormat="1">
      <c r="A207" s="13"/>
      <c r="B207" s="234"/>
      <c r="C207" s="235"/>
      <c r="D207" s="236" t="s">
        <v>137</v>
      </c>
      <c r="E207" s="237" t="s">
        <v>1</v>
      </c>
      <c r="F207" s="238" t="s">
        <v>1417</v>
      </c>
      <c r="G207" s="235"/>
      <c r="H207" s="237" t="s">
        <v>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137</v>
      </c>
      <c r="AU207" s="244" t="s">
        <v>84</v>
      </c>
      <c r="AV207" s="13" t="s">
        <v>84</v>
      </c>
      <c r="AW207" s="13" t="s">
        <v>32</v>
      </c>
      <c r="AX207" s="13" t="s">
        <v>76</v>
      </c>
      <c r="AY207" s="244" t="s">
        <v>128</v>
      </c>
    </row>
    <row r="208" s="14" customFormat="1">
      <c r="A208" s="14"/>
      <c r="B208" s="245"/>
      <c r="C208" s="246"/>
      <c r="D208" s="236" t="s">
        <v>137</v>
      </c>
      <c r="E208" s="247" t="s">
        <v>1</v>
      </c>
      <c r="F208" s="248" t="s">
        <v>1481</v>
      </c>
      <c r="G208" s="246"/>
      <c r="H208" s="249">
        <v>1.5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137</v>
      </c>
      <c r="AU208" s="255" t="s">
        <v>84</v>
      </c>
      <c r="AV208" s="14" t="s">
        <v>86</v>
      </c>
      <c r="AW208" s="14" t="s">
        <v>32</v>
      </c>
      <c r="AX208" s="14" t="s">
        <v>76</v>
      </c>
      <c r="AY208" s="255" t="s">
        <v>128</v>
      </c>
    </row>
    <row r="209" s="15" customFormat="1">
      <c r="A209" s="15"/>
      <c r="B209" s="259"/>
      <c r="C209" s="260"/>
      <c r="D209" s="236" t="s">
        <v>137</v>
      </c>
      <c r="E209" s="261" t="s">
        <v>1</v>
      </c>
      <c r="F209" s="262" t="s">
        <v>263</v>
      </c>
      <c r="G209" s="260"/>
      <c r="H209" s="263">
        <v>27.350000000000001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9" t="s">
        <v>137</v>
      </c>
      <c r="AU209" s="269" t="s">
        <v>84</v>
      </c>
      <c r="AV209" s="15" t="s">
        <v>142</v>
      </c>
      <c r="AW209" s="15" t="s">
        <v>32</v>
      </c>
      <c r="AX209" s="15" t="s">
        <v>84</v>
      </c>
      <c r="AY209" s="269" t="s">
        <v>128</v>
      </c>
    </row>
    <row r="210" s="2" customFormat="1" ht="21.75" customHeight="1">
      <c r="A210" s="39"/>
      <c r="B210" s="40"/>
      <c r="C210" s="220" t="s">
        <v>458</v>
      </c>
      <c r="D210" s="220" t="s">
        <v>131</v>
      </c>
      <c r="E210" s="221" t="s">
        <v>1482</v>
      </c>
      <c r="F210" s="222" t="s">
        <v>1483</v>
      </c>
      <c r="G210" s="223" t="s">
        <v>253</v>
      </c>
      <c r="H210" s="224">
        <v>27.350000000000001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41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142</v>
      </c>
      <c r="AT210" s="232" t="s">
        <v>131</v>
      </c>
      <c r="AU210" s="232" t="s">
        <v>84</v>
      </c>
      <c r="AY210" s="18" t="s">
        <v>128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142</v>
      </c>
      <c r="BM210" s="232" t="s">
        <v>1484</v>
      </c>
    </row>
    <row r="211" s="14" customFormat="1">
      <c r="A211" s="14"/>
      <c r="B211" s="245"/>
      <c r="C211" s="246"/>
      <c r="D211" s="236" t="s">
        <v>137</v>
      </c>
      <c r="E211" s="247" t="s">
        <v>1</v>
      </c>
      <c r="F211" s="248" t="s">
        <v>1485</v>
      </c>
      <c r="G211" s="246"/>
      <c r="H211" s="249">
        <v>27.350000000000001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137</v>
      </c>
      <c r="AU211" s="255" t="s">
        <v>84</v>
      </c>
      <c r="AV211" s="14" t="s">
        <v>86</v>
      </c>
      <c r="AW211" s="14" t="s">
        <v>32</v>
      </c>
      <c r="AX211" s="14" t="s">
        <v>84</v>
      </c>
      <c r="AY211" s="255" t="s">
        <v>128</v>
      </c>
    </row>
    <row r="212" s="2" customFormat="1" ht="16.5" customHeight="1">
      <c r="A212" s="39"/>
      <c r="B212" s="40"/>
      <c r="C212" s="270" t="s">
        <v>462</v>
      </c>
      <c r="D212" s="270" t="s">
        <v>302</v>
      </c>
      <c r="E212" s="271" t="s">
        <v>1486</v>
      </c>
      <c r="F212" s="272" t="s">
        <v>1487</v>
      </c>
      <c r="G212" s="273" t="s">
        <v>253</v>
      </c>
      <c r="H212" s="274">
        <v>28.718</v>
      </c>
      <c r="I212" s="275"/>
      <c r="J212" s="276">
        <f>ROUND(I212*H212,2)</f>
        <v>0</v>
      </c>
      <c r="K212" s="277"/>
      <c r="L212" s="278"/>
      <c r="M212" s="279" t="s">
        <v>1</v>
      </c>
      <c r="N212" s="280" t="s">
        <v>41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174</v>
      </c>
      <c r="AT212" s="232" t="s">
        <v>302</v>
      </c>
      <c r="AU212" s="232" t="s">
        <v>84</v>
      </c>
      <c r="AY212" s="18" t="s">
        <v>128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84</v>
      </c>
      <c r="BK212" s="233">
        <f>ROUND(I212*H212,2)</f>
        <v>0</v>
      </c>
      <c r="BL212" s="18" t="s">
        <v>142</v>
      </c>
      <c r="BM212" s="232" t="s">
        <v>1488</v>
      </c>
    </row>
    <row r="213" s="14" customFormat="1">
      <c r="A213" s="14"/>
      <c r="B213" s="245"/>
      <c r="C213" s="246"/>
      <c r="D213" s="236" t="s">
        <v>137</v>
      </c>
      <c r="E213" s="247" t="s">
        <v>1</v>
      </c>
      <c r="F213" s="248" t="s">
        <v>1485</v>
      </c>
      <c r="G213" s="246"/>
      <c r="H213" s="249">
        <v>27.350000000000001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137</v>
      </c>
      <c r="AU213" s="255" t="s">
        <v>84</v>
      </c>
      <c r="AV213" s="14" t="s">
        <v>86</v>
      </c>
      <c r="AW213" s="14" t="s">
        <v>32</v>
      </c>
      <c r="AX213" s="14" t="s">
        <v>84</v>
      </c>
      <c r="AY213" s="255" t="s">
        <v>128</v>
      </c>
    </row>
    <row r="214" s="14" customFormat="1">
      <c r="A214" s="14"/>
      <c r="B214" s="245"/>
      <c r="C214" s="246"/>
      <c r="D214" s="236" t="s">
        <v>137</v>
      </c>
      <c r="E214" s="246"/>
      <c r="F214" s="248" t="s">
        <v>1489</v>
      </c>
      <c r="G214" s="246"/>
      <c r="H214" s="249">
        <v>28.718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137</v>
      </c>
      <c r="AU214" s="255" t="s">
        <v>84</v>
      </c>
      <c r="AV214" s="14" t="s">
        <v>86</v>
      </c>
      <c r="AW214" s="14" t="s">
        <v>4</v>
      </c>
      <c r="AX214" s="14" t="s">
        <v>84</v>
      </c>
      <c r="AY214" s="255" t="s">
        <v>128</v>
      </c>
    </row>
    <row r="215" s="2" customFormat="1" ht="24.15" customHeight="1">
      <c r="A215" s="39"/>
      <c r="B215" s="40"/>
      <c r="C215" s="220" t="s">
        <v>467</v>
      </c>
      <c r="D215" s="220" t="s">
        <v>131</v>
      </c>
      <c r="E215" s="221" t="s">
        <v>1490</v>
      </c>
      <c r="F215" s="222" t="s">
        <v>1491</v>
      </c>
      <c r="G215" s="223" t="s">
        <v>253</v>
      </c>
      <c r="H215" s="224">
        <v>54.700000000000003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41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142</v>
      </c>
      <c r="AT215" s="232" t="s">
        <v>131</v>
      </c>
      <c r="AU215" s="232" t="s">
        <v>84</v>
      </c>
      <c r="AY215" s="18" t="s">
        <v>128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84</v>
      </c>
      <c r="BK215" s="233">
        <f>ROUND(I215*H215,2)</f>
        <v>0</v>
      </c>
      <c r="BL215" s="18" t="s">
        <v>142</v>
      </c>
      <c r="BM215" s="232" t="s">
        <v>1492</v>
      </c>
    </row>
    <row r="216" s="14" customFormat="1">
      <c r="A216" s="14"/>
      <c r="B216" s="245"/>
      <c r="C216" s="246"/>
      <c r="D216" s="236" t="s">
        <v>137</v>
      </c>
      <c r="E216" s="247" t="s">
        <v>1</v>
      </c>
      <c r="F216" s="248" t="s">
        <v>1493</v>
      </c>
      <c r="G216" s="246"/>
      <c r="H216" s="249">
        <v>54.700000000000003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137</v>
      </c>
      <c r="AU216" s="255" t="s">
        <v>84</v>
      </c>
      <c r="AV216" s="14" t="s">
        <v>86</v>
      </c>
      <c r="AW216" s="14" t="s">
        <v>32</v>
      </c>
      <c r="AX216" s="14" t="s">
        <v>84</v>
      </c>
      <c r="AY216" s="255" t="s">
        <v>128</v>
      </c>
    </row>
    <row r="217" s="12" customFormat="1" ht="22.8" customHeight="1">
      <c r="A217" s="12"/>
      <c r="B217" s="204"/>
      <c r="C217" s="205"/>
      <c r="D217" s="206" t="s">
        <v>75</v>
      </c>
      <c r="E217" s="218" t="s">
        <v>1020</v>
      </c>
      <c r="F217" s="218" t="s">
        <v>1021</v>
      </c>
      <c r="G217" s="205"/>
      <c r="H217" s="205"/>
      <c r="I217" s="208"/>
      <c r="J217" s="219">
        <f>BK217</f>
        <v>0</v>
      </c>
      <c r="K217" s="205"/>
      <c r="L217" s="210"/>
      <c r="M217" s="211"/>
      <c r="N217" s="212"/>
      <c r="O217" s="212"/>
      <c r="P217" s="213">
        <f>P218</f>
        <v>0</v>
      </c>
      <c r="Q217" s="212"/>
      <c r="R217" s="213">
        <f>R218</f>
        <v>0</v>
      </c>
      <c r="S217" s="212"/>
      <c r="T217" s="214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5" t="s">
        <v>84</v>
      </c>
      <c r="AT217" s="216" t="s">
        <v>75</v>
      </c>
      <c r="AU217" s="216" t="s">
        <v>84</v>
      </c>
      <c r="AY217" s="215" t="s">
        <v>128</v>
      </c>
      <c r="BK217" s="217">
        <f>BK218</f>
        <v>0</v>
      </c>
    </row>
    <row r="218" s="2" customFormat="1" ht="24.15" customHeight="1">
      <c r="A218" s="39"/>
      <c r="B218" s="40"/>
      <c r="C218" s="220" t="s">
        <v>472</v>
      </c>
      <c r="D218" s="220" t="s">
        <v>131</v>
      </c>
      <c r="E218" s="221" t="s">
        <v>1494</v>
      </c>
      <c r="F218" s="222" t="s">
        <v>1495</v>
      </c>
      <c r="G218" s="223" t="s">
        <v>289</v>
      </c>
      <c r="H218" s="224">
        <v>3.3519999999999999</v>
      </c>
      <c r="I218" s="225"/>
      <c r="J218" s="226">
        <f>ROUND(I218*H218,2)</f>
        <v>0</v>
      </c>
      <c r="K218" s="227"/>
      <c r="L218" s="45"/>
      <c r="M218" s="292" t="s">
        <v>1</v>
      </c>
      <c r="N218" s="293" t="s">
        <v>41</v>
      </c>
      <c r="O218" s="294"/>
      <c r="P218" s="295">
        <f>O218*H218</f>
        <v>0</v>
      </c>
      <c r="Q218" s="295">
        <v>0</v>
      </c>
      <c r="R218" s="295">
        <f>Q218*H218</f>
        <v>0</v>
      </c>
      <c r="S218" s="295">
        <v>0</v>
      </c>
      <c r="T218" s="29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142</v>
      </c>
      <c r="AT218" s="232" t="s">
        <v>131</v>
      </c>
      <c r="AU218" s="232" t="s">
        <v>86</v>
      </c>
      <c r="AY218" s="18" t="s">
        <v>128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142</v>
      </c>
      <c r="BM218" s="232" t="s">
        <v>1496</v>
      </c>
    </row>
    <row r="219" s="2" customFormat="1" ht="6.96" customHeight="1">
      <c r="A219" s="39"/>
      <c r="B219" s="67"/>
      <c r="C219" s="68"/>
      <c r="D219" s="68"/>
      <c r="E219" s="68"/>
      <c r="F219" s="68"/>
      <c r="G219" s="68"/>
      <c r="H219" s="68"/>
      <c r="I219" s="68"/>
      <c r="J219" s="68"/>
      <c r="K219" s="68"/>
      <c r="L219" s="45"/>
      <c r="M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</row>
  </sheetData>
  <sheetProtection sheet="1" autoFilter="0" formatColumns="0" formatRows="0" objects="1" scenarios="1" spinCount="100000" saltValue="ured5cDnaeIa15TlfrkRT9VLhQ+li+eJY4eWe8cPgdx5HEbyvWmYHJg3tx/Asf+OsguGW2vdAt2b5JjCQE+5FQ==" hashValue="VoW3C/hxTe2QBSUEonePVH/de9p6CX4H9snG7pUQ208Eatxc6ppB9tyCLuQOgE0OVinhZfJoe8R3PLEuvO36rg==" algorithmName="SHA-512" password="CC35"/>
  <autoFilter ref="C117:K21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Otrokovice - regenerace panelového sídliště Trávníky - 3.stapa - komunikave, chodníky, parkovací stání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ROUND((SUM(BE119:BE157)),  2)</f>
        <v>0</v>
      </c>
      <c r="G33" s="39"/>
      <c r="H33" s="39"/>
      <c r="I33" s="156">
        <v>0.20999999999999999</v>
      </c>
      <c r="J33" s="155">
        <f>ROUND(((SUM(BE119:BE157))*I33),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ROUND((SUM(BF119:BF157)),  2)</f>
        <v>0</v>
      </c>
      <c r="G34" s="39"/>
      <c r="H34" s="39"/>
      <c r="I34" s="156">
        <v>0.12</v>
      </c>
      <c r="J34" s="155">
        <f>ROUND(((SUM(BF119:BF157))*I34),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ROUND((SUM(BG119:BG157)),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ROUND((SUM(BH119:BH157)),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ROUND((SUM(BI119:BI157)),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Otrokovice - regenerace panelového sídliště Trávníky - 3.stapa - komunikave, chodníky, parkovací stání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801.1 - Sadové úpravy - následná péče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Otrokovice, m.č. Trávníky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236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237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1498</v>
      </c>
      <c r="E99" s="189"/>
      <c r="F99" s="189"/>
      <c r="G99" s="189"/>
      <c r="H99" s="189"/>
      <c r="I99" s="189"/>
      <c r="J99" s="190">
        <f>J122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112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5" t="str">
        <f>E7</f>
        <v>Otrokovice - regenerace panelového sídliště Trávníky - 3.stapa - komunikave, chodníky, parkovací stání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801.1 - Sadové úpravy - následná péče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Otrokovice, m.č. Trávníky</v>
      </c>
      <c r="G113" s="41"/>
      <c r="H113" s="41"/>
      <c r="I113" s="33" t="s">
        <v>22</v>
      </c>
      <c r="J113" s="80" t="str">
        <f>IF(J12="","",J12)</f>
        <v>26. 1. 2026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Město Otrokovice</v>
      </c>
      <c r="G115" s="41"/>
      <c r="H115" s="41"/>
      <c r="I115" s="33" t="s">
        <v>30</v>
      </c>
      <c r="J115" s="37" t="str">
        <f>E21</f>
        <v>M.Sedlářová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Ing.L.Alster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113</v>
      </c>
      <c r="D118" s="195" t="s">
        <v>61</v>
      </c>
      <c r="E118" s="195" t="s">
        <v>57</v>
      </c>
      <c r="F118" s="195" t="s">
        <v>58</v>
      </c>
      <c r="G118" s="195" t="s">
        <v>114</v>
      </c>
      <c r="H118" s="195" t="s">
        <v>115</v>
      </c>
      <c r="I118" s="195" t="s">
        <v>116</v>
      </c>
      <c r="J118" s="196" t="s">
        <v>104</v>
      </c>
      <c r="K118" s="197" t="s">
        <v>117</v>
      </c>
      <c r="L118" s="198"/>
      <c r="M118" s="101" t="s">
        <v>1</v>
      </c>
      <c r="N118" s="102" t="s">
        <v>40</v>
      </c>
      <c r="O118" s="102" t="s">
        <v>118</v>
      </c>
      <c r="P118" s="102" t="s">
        <v>119</v>
      </c>
      <c r="Q118" s="102" t="s">
        <v>120</v>
      </c>
      <c r="R118" s="102" t="s">
        <v>121</v>
      </c>
      <c r="S118" s="102" t="s">
        <v>122</v>
      </c>
      <c r="T118" s="103" t="s">
        <v>123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124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0.86699999999999999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106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75</v>
      </c>
      <c r="E120" s="207" t="s">
        <v>248</v>
      </c>
      <c r="F120" s="207" t="s">
        <v>249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P121+P122</f>
        <v>0</v>
      </c>
      <c r="Q120" s="212"/>
      <c r="R120" s="213">
        <f>R121+R122</f>
        <v>0.86699999999999999</v>
      </c>
      <c r="S120" s="212"/>
      <c r="T120" s="214">
        <f>T121+T122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84</v>
      </c>
      <c r="AT120" s="216" t="s">
        <v>75</v>
      </c>
      <c r="AU120" s="216" t="s">
        <v>76</v>
      </c>
      <c r="AY120" s="215" t="s">
        <v>128</v>
      </c>
      <c r="BK120" s="217">
        <f>BK121+BK122</f>
        <v>0</v>
      </c>
    </row>
    <row r="121" s="12" customFormat="1" ht="22.8" customHeight="1">
      <c r="A121" s="12"/>
      <c r="B121" s="204"/>
      <c r="C121" s="205"/>
      <c r="D121" s="206" t="s">
        <v>75</v>
      </c>
      <c r="E121" s="218" t="s">
        <v>84</v>
      </c>
      <c r="F121" s="218" t="s">
        <v>250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v>0</v>
      </c>
      <c r="Q121" s="212"/>
      <c r="R121" s="213">
        <v>0</v>
      </c>
      <c r="S121" s="212"/>
      <c r="T121" s="214"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84</v>
      </c>
      <c r="AT121" s="216" t="s">
        <v>75</v>
      </c>
      <c r="AU121" s="216" t="s">
        <v>84</v>
      </c>
      <c r="AY121" s="215" t="s">
        <v>128</v>
      </c>
      <c r="BK121" s="217">
        <v>0</v>
      </c>
    </row>
    <row r="122" s="12" customFormat="1" ht="22.8" customHeight="1">
      <c r="A122" s="12"/>
      <c r="B122" s="204"/>
      <c r="C122" s="205"/>
      <c r="D122" s="206" t="s">
        <v>75</v>
      </c>
      <c r="E122" s="218" t="s">
        <v>351</v>
      </c>
      <c r="F122" s="218" t="s">
        <v>1345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SUM(P123:P157)</f>
        <v>0</v>
      </c>
      <c r="Q122" s="212"/>
      <c r="R122" s="213">
        <f>SUM(R123:R157)</f>
        <v>0.86699999999999999</v>
      </c>
      <c r="S122" s="212"/>
      <c r="T122" s="214">
        <f>SUM(T123:T157)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84</v>
      </c>
      <c r="AT122" s="216" t="s">
        <v>75</v>
      </c>
      <c r="AU122" s="216" t="s">
        <v>84</v>
      </c>
      <c r="AY122" s="215" t="s">
        <v>128</v>
      </c>
      <c r="BK122" s="217">
        <f>SUM(BK123:BK157)</f>
        <v>0</v>
      </c>
    </row>
    <row r="123" s="2" customFormat="1" ht="24.15" customHeight="1">
      <c r="A123" s="39"/>
      <c r="B123" s="40"/>
      <c r="C123" s="220" t="s">
        <v>84</v>
      </c>
      <c r="D123" s="220" t="s">
        <v>131</v>
      </c>
      <c r="E123" s="221" t="s">
        <v>1499</v>
      </c>
      <c r="F123" s="222" t="s">
        <v>1500</v>
      </c>
      <c r="G123" s="223" t="s">
        <v>328</v>
      </c>
      <c r="H123" s="224">
        <v>15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41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142</v>
      </c>
      <c r="AT123" s="232" t="s">
        <v>131</v>
      </c>
      <c r="AU123" s="232" t="s">
        <v>86</v>
      </c>
      <c r="AY123" s="18" t="s">
        <v>128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84</v>
      </c>
      <c r="BK123" s="233">
        <f>ROUND(I123*H123,2)</f>
        <v>0</v>
      </c>
      <c r="BL123" s="18" t="s">
        <v>142</v>
      </c>
      <c r="BM123" s="232" t="s">
        <v>1501</v>
      </c>
    </row>
    <row r="124" s="14" customFormat="1">
      <c r="A124" s="14"/>
      <c r="B124" s="245"/>
      <c r="C124" s="246"/>
      <c r="D124" s="236" t="s">
        <v>137</v>
      </c>
      <c r="E124" s="247" t="s">
        <v>1</v>
      </c>
      <c r="F124" s="248" t="s">
        <v>1460</v>
      </c>
      <c r="G124" s="246"/>
      <c r="H124" s="249">
        <v>15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137</v>
      </c>
      <c r="AU124" s="255" t="s">
        <v>86</v>
      </c>
      <c r="AV124" s="14" t="s">
        <v>86</v>
      </c>
      <c r="AW124" s="14" t="s">
        <v>32</v>
      </c>
      <c r="AX124" s="14" t="s">
        <v>84</v>
      </c>
      <c r="AY124" s="255" t="s">
        <v>128</v>
      </c>
    </row>
    <row r="125" s="2" customFormat="1" ht="24.15" customHeight="1">
      <c r="A125" s="39"/>
      <c r="B125" s="40"/>
      <c r="C125" s="220" t="s">
        <v>86</v>
      </c>
      <c r="D125" s="220" t="s">
        <v>131</v>
      </c>
      <c r="E125" s="221" t="s">
        <v>1502</v>
      </c>
      <c r="F125" s="222" t="s">
        <v>1503</v>
      </c>
      <c r="G125" s="223" t="s">
        <v>328</v>
      </c>
      <c r="H125" s="224">
        <v>150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41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142</v>
      </c>
      <c r="AT125" s="232" t="s">
        <v>131</v>
      </c>
      <c r="AU125" s="232" t="s">
        <v>86</v>
      </c>
      <c r="AY125" s="18" t="s">
        <v>128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84</v>
      </c>
      <c r="BK125" s="233">
        <f>ROUND(I125*H125,2)</f>
        <v>0</v>
      </c>
      <c r="BL125" s="18" t="s">
        <v>142</v>
      </c>
      <c r="BM125" s="232" t="s">
        <v>1504</v>
      </c>
    </row>
    <row r="126" s="13" customFormat="1">
      <c r="A126" s="13"/>
      <c r="B126" s="234"/>
      <c r="C126" s="235"/>
      <c r="D126" s="236" t="s">
        <v>137</v>
      </c>
      <c r="E126" s="237" t="s">
        <v>1</v>
      </c>
      <c r="F126" s="238" t="s">
        <v>1505</v>
      </c>
      <c r="G126" s="235"/>
      <c r="H126" s="237" t="s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137</v>
      </c>
      <c r="AU126" s="244" t="s">
        <v>86</v>
      </c>
      <c r="AV126" s="13" t="s">
        <v>84</v>
      </c>
      <c r="AW126" s="13" t="s">
        <v>32</v>
      </c>
      <c r="AX126" s="13" t="s">
        <v>76</v>
      </c>
      <c r="AY126" s="244" t="s">
        <v>128</v>
      </c>
    </row>
    <row r="127" s="14" customFormat="1">
      <c r="A127" s="14"/>
      <c r="B127" s="245"/>
      <c r="C127" s="246"/>
      <c r="D127" s="236" t="s">
        <v>137</v>
      </c>
      <c r="E127" s="247" t="s">
        <v>1</v>
      </c>
      <c r="F127" s="248" t="s">
        <v>1506</v>
      </c>
      <c r="G127" s="246"/>
      <c r="H127" s="249">
        <v>150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137</v>
      </c>
      <c r="AU127" s="255" t="s">
        <v>86</v>
      </c>
      <c r="AV127" s="14" t="s">
        <v>86</v>
      </c>
      <c r="AW127" s="14" t="s">
        <v>32</v>
      </c>
      <c r="AX127" s="14" t="s">
        <v>84</v>
      </c>
      <c r="AY127" s="255" t="s">
        <v>128</v>
      </c>
    </row>
    <row r="128" s="2" customFormat="1" ht="24.15" customHeight="1">
      <c r="A128" s="39"/>
      <c r="B128" s="40"/>
      <c r="C128" s="220" t="s">
        <v>144</v>
      </c>
      <c r="D128" s="220" t="s">
        <v>131</v>
      </c>
      <c r="E128" s="221" t="s">
        <v>1507</v>
      </c>
      <c r="F128" s="222" t="s">
        <v>1508</v>
      </c>
      <c r="G128" s="223" t="s">
        <v>328</v>
      </c>
      <c r="H128" s="224">
        <v>45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41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142</v>
      </c>
      <c r="AT128" s="232" t="s">
        <v>131</v>
      </c>
      <c r="AU128" s="232" t="s">
        <v>86</v>
      </c>
      <c r="AY128" s="18" t="s">
        <v>128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84</v>
      </c>
      <c r="BK128" s="233">
        <f>ROUND(I128*H128,2)</f>
        <v>0</v>
      </c>
      <c r="BL128" s="18" t="s">
        <v>142</v>
      </c>
      <c r="BM128" s="232" t="s">
        <v>1509</v>
      </c>
    </row>
    <row r="129" s="14" customFormat="1">
      <c r="A129" s="14"/>
      <c r="B129" s="245"/>
      <c r="C129" s="246"/>
      <c r="D129" s="236" t="s">
        <v>137</v>
      </c>
      <c r="E129" s="247" t="s">
        <v>1</v>
      </c>
      <c r="F129" s="248" t="s">
        <v>1441</v>
      </c>
      <c r="G129" s="246"/>
      <c r="H129" s="249">
        <v>45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137</v>
      </c>
      <c r="AU129" s="255" t="s">
        <v>86</v>
      </c>
      <c r="AV129" s="14" t="s">
        <v>86</v>
      </c>
      <c r="AW129" s="14" t="s">
        <v>32</v>
      </c>
      <c r="AX129" s="14" t="s">
        <v>84</v>
      </c>
      <c r="AY129" s="255" t="s">
        <v>128</v>
      </c>
    </row>
    <row r="130" s="2" customFormat="1" ht="24.15" customHeight="1">
      <c r="A130" s="39"/>
      <c r="B130" s="40"/>
      <c r="C130" s="220" t="s">
        <v>142</v>
      </c>
      <c r="D130" s="220" t="s">
        <v>131</v>
      </c>
      <c r="E130" s="221" t="s">
        <v>1510</v>
      </c>
      <c r="F130" s="222" t="s">
        <v>1511</v>
      </c>
      <c r="G130" s="223" t="s">
        <v>328</v>
      </c>
      <c r="H130" s="224">
        <v>15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142</v>
      </c>
      <c r="AT130" s="232" t="s">
        <v>131</v>
      </c>
      <c r="AU130" s="232" t="s">
        <v>86</v>
      </c>
      <c r="AY130" s="18" t="s">
        <v>128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142</v>
      </c>
      <c r="BM130" s="232" t="s">
        <v>1512</v>
      </c>
    </row>
    <row r="131" s="14" customFormat="1">
      <c r="A131" s="14"/>
      <c r="B131" s="245"/>
      <c r="C131" s="246"/>
      <c r="D131" s="236" t="s">
        <v>137</v>
      </c>
      <c r="E131" s="247" t="s">
        <v>1</v>
      </c>
      <c r="F131" s="248" t="s">
        <v>221</v>
      </c>
      <c r="G131" s="246"/>
      <c r="H131" s="249">
        <v>15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137</v>
      </c>
      <c r="AU131" s="255" t="s">
        <v>86</v>
      </c>
      <c r="AV131" s="14" t="s">
        <v>86</v>
      </c>
      <c r="AW131" s="14" t="s">
        <v>32</v>
      </c>
      <c r="AX131" s="14" t="s">
        <v>84</v>
      </c>
      <c r="AY131" s="255" t="s">
        <v>128</v>
      </c>
    </row>
    <row r="132" s="2" customFormat="1" ht="24.15" customHeight="1">
      <c r="A132" s="39"/>
      <c r="B132" s="40"/>
      <c r="C132" s="270" t="s">
        <v>127</v>
      </c>
      <c r="D132" s="270" t="s">
        <v>302</v>
      </c>
      <c r="E132" s="271" t="s">
        <v>1513</v>
      </c>
      <c r="F132" s="272" t="s">
        <v>1514</v>
      </c>
      <c r="G132" s="273" t="s">
        <v>328</v>
      </c>
      <c r="H132" s="274">
        <v>15</v>
      </c>
      <c r="I132" s="275"/>
      <c r="J132" s="276">
        <f>ROUND(I132*H132,2)</f>
        <v>0</v>
      </c>
      <c r="K132" s="277"/>
      <c r="L132" s="278"/>
      <c r="M132" s="279" t="s">
        <v>1</v>
      </c>
      <c r="N132" s="280" t="s">
        <v>41</v>
      </c>
      <c r="O132" s="92"/>
      <c r="P132" s="230">
        <f>O132*H132</f>
        <v>0</v>
      </c>
      <c r="Q132" s="230">
        <v>0.00069999999999999999</v>
      </c>
      <c r="R132" s="230">
        <f>Q132*H132</f>
        <v>0.010500000000000001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174</v>
      </c>
      <c r="AT132" s="232" t="s">
        <v>302</v>
      </c>
      <c r="AU132" s="232" t="s">
        <v>86</v>
      </c>
      <c r="AY132" s="18" t="s">
        <v>128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142</v>
      </c>
      <c r="BM132" s="232" t="s">
        <v>1515</v>
      </c>
    </row>
    <row r="133" s="14" customFormat="1">
      <c r="A133" s="14"/>
      <c r="B133" s="245"/>
      <c r="C133" s="246"/>
      <c r="D133" s="236" t="s">
        <v>137</v>
      </c>
      <c r="E133" s="247" t="s">
        <v>1</v>
      </c>
      <c r="F133" s="248" t="s">
        <v>221</v>
      </c>
      <c r="G133" s="246"/>
      <c r="H133" s="249">
        <v>15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137</v>
      </c>
      <c r="AU133" s="255" t="s">
        <v>86</v>
      </c>
      <c r="AV133" s="14" t="s">
        <v>86</v>
      </c>
      <c r="AW133" s="14" t="s">
        <v>32</v>
      </c>
      <c r="AX133" s="14" t="s">
        <v>84</v>
      </c>
      <c r="AY133" s="255" t="s">
        <v>128</v>
      </c>
    </row>
    <row r="134" s="2" customFormat="1" ht="24.15" customHeight="1">
      <c r="A134" s="39"/>
      <c r="B134" s="40"/>
      <c r="C134" s="220" t="s">
        <v>161</v>
      </c>
      <c r="D134" s="220" t="s">
        <v>131</v>
      </c>
      <c r="E134" s="221" t="s">
        <v>1516</v>
      </c>
      <c r="F134" s="222" t="s">
        <v>1517</v>
      </c>
      <c r="G134" s="223" t="s">
        <v>328</v>
      </c>
      <c r="H134" s="224">
        <v>15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142</v>
      </c>
      <c r="AT134" s="232" t="s">
        <v>131</v>
      </c>
      <c r="AU134" s="232" t="s">
        <v>86</v>
      </c>
      <c r="AY134" s="18" t="s">
        <v>128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142</v>
      </c>
      <c r="BM134" s="232" t="s">
        <v>1518</v>
      </c>
    </row>
    <row r="135" s="14" customFormat="1">
      <c r="A135" s="14"/>
      <c r="B135" s="245"/>
      <c r="C135" s="246"/>
      <c r="D135" s="236" t="s">
        <v>137</v>
      </c>
      <c r="E135" s="247" t="s">
        <v>1</v>
      </c>
      <c r="F135" s="248" t="s">
        <v>1460</v>
      </c>
      <c r="G135" s="246"/>
      <c r="H135" s="249">
        <v>15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137</v>
      </c>
      <c r="AU135" s="255" t="s">
        <v>86</v>
      </c>
      <c r="AV135" s="14" t="s">
        <v>86</v>
      </c>
      <c r="AW135" s="14" t="s">
        <v>32</v>
      </c>
      <c r="AX135" s="14" t="s">
        <v>84</v>
      </c>
      <c r="AY135" s="255" t="s">
        <v>128</v>
      </c>
    </row>
    <row r="136" s="2" customFormat="1" ht="16.5" customHeight="1">
      <c r="A136" s="39"/>
      <c r="B136" s="40"/>
      <c r="C136" s="220" t="s">
        <v>168</v>
      </c>
      <c r="D136" s="220" t="s">
        <v>131</v>
      </c>
      <c r="E136" s="221" t="s">
        <v>1519</v>
      </c>
      <c r="F136" s="222" t="s">
        <v>1520</v>
      </c>
      <c r="G136" s="223" t="s">
        <v>328</v>
      </c>
      <c r="H136" s="224">
        <v>75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2.0000000000000002E-05</v>
      </c>
      <c r="R136" s="230">
        <f>Q136*H136</f>
        <v>0.0015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142</v>
      </c>
      <c r="AT136" s="232" t="s">
        <v>131</v>
      </c>
      <c r="AU136" s="232" t="s">
        <v>86</v>
      </c>
      <c r="AY136" s="18" t="s">
        <v>128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142</v>
      </c>
      <c r="BM136" s="232" t="s">
        <v>1521</v>
      </c>
    </row>
    <row r="137" s="14" customFormat="1">
      <c r="A137" s="14"/>
      <c r="B137" s="245"/>
      <c r="C137" s="246"/>
      <c r="D137" s="236" t="s">
        <v>137</v>
      </c>
      <c r="E137" s="247" t="s">
        <v>1</v>
      </c>
      <c r="F137" s="248" t="s">
        <v>1522</v>
      </c>
      <c r="G137" s="246"/>
      <c r="H137" s="249">
        <v>75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137</v>
      </c>
      <c r="AU137" s="255" t="s">
        <v>86</v>
      </c>
      <c r="AV137" s="14" t="s">
        <v>86</v>
      </c>
      <c r="AW137" s="14" t="s">
        <v>32</v>
      </c>
      <c r="AX137" s="14" t="s">
        <v>84</v>
      </c>
      <c r="AY137" s="255" t="s">
        <v>128</v>
      </c>
    </row>
    <row r="138" s="2" customFormat="1" ht="16.5" customHeight="1">
      <c r="A138" s="39"/>
      <c r="B138" s="40"/>
      <c r="C138" s="270" t="s">
        <v>174</v>
      </c>
      <c r="D138" s="270" t="s">
        <v>302</v>
      </c>
      <c r="E138" s="271" t="s">
        <v>1445</v>
      </c>
      <c r="F138" s="272" t="s">
        <v>1446</v>
      </c>
      <c r="G138" s="273" t="s">
        <v>430</v>
      </c>
      <c r="H138" s="274">
        <v>225</v>
      </c>
      <c r="I138" s="275"/>
      <c r="J138" s="276">
        <f>ROUND(I138*H138,2)</f>
        <v>0</v>
      </c>
      <c r="K138" s="277"/>
      <c r="L138" s="278"/>
      <c r="M138" s="279" t="s">
        <v>1</v>
      </c>
      <c r="N138" s="280" t="s">
        <v>41</v>
      </c>
      <c r="O138" s="92"/>
      <c r="P138" s="230">
        <f>O138*H138</f>
        <v>0</v>
      </c>
      <c r="Q138" s="230">
        <v>0.0038</v>
      </c>
      <c r="R138" s="230">
        <f>Q138*H138</f>
        <v>0.85499999999999998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174</v>
      </c>
      <c r="AT138" s="232" t="s">
        <v>302</v>
      </c>
      <c r="AU138" s="232" t="s">
        <v>86</v>
      </c>
      <c r="AY138" s="18" t="s">
        <v>128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142</v>
      </c>
      <c r="BM138" s="232" t="s">
        <v>1523</v>
      </c>
    </row>
    <row r="139" s="14" customFormat="1">
      <c r="A139" s="14"/>
      <c r="B139" s="245"/>
      <c r="C139" s="246"/>
      <c r="D139" s="236" t="s">
        <v>137</v>
      </c>
      <c r="E139" s="247" t="s">
        <v>1</v>
      </c>
      <c r="F139" s="248" t="s">
        <v>1524</v>
      </c>
      <c r="G139" s="246"/>
      <c r="H139" s="249">
        <v>225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137</v>
      </c>
      <c r="AU139" s="255" t="s">
        <v>86</v>
      </c>
      <c r="AV139" s="14" t="s">
        <v>86</v>
      </c>
      <c r="AW139" s="14" t="s">
        <v>32</v>
      </c>
      <c r="AX139" s="14" t="s">
        <v>84</v>
      </c>
      <c r="AY139" s="255" t="s">
        <v>128</v>
      </c>
    </row>
    <row r="140" s="2" customFormat="1" ht="21.75" customHeight="1">
      <c r="A140" s="39"/>
      <c r="B140" s="40"/>
      <c r="C140" s="220" t="s">
        <v>179</v>
      </c>
      <c r="D140" s="220" t="s">
        <v>131</v>
      </c>
      <c r="E140" s="221" t="s">
        <v>1407</v>
      </c>
      <c r="F140" s="222" t="s">
        <v>1408</v>
      </c>
      <c r="G140" s="223" t="s">
        <v>322</v>
      </c>
      <c r="H140" s="224">
        <v>25850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142</v>
      </c>
      <c r="AT140" s="232" t="s">
        <v>131</v>
      </c>
      <c r="AU140" s="232" t="s">
        <v>86</v>
      </c>
      <c r="AY140" s="18" t="s">
        <v>128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142</v>
      </c>
      <c r="BM140" s="232" t="s">
        <v>1525</v>
      </c>
    </row>
    <row r="141" s="13" customFormat="1">
      <c r="A141" s="13"/>
      <c r="B141" s="234"/>
      <c r="C141" s="235"/>
      <c r="D141" s="236" t="s">
        <v>137</v>
      </c>
      <c r="E141" s="237" t="s">
        <v>1</v>
      </c>
      <c r="F141" s="238" t="s">
        <v>1505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137</v>
      </c>
      <c r="AU141" s="244" t="s">
        <v>86</v>
      </c>
      <c r="AV141" s="13" t="s">
        <v>84</v>
      </c>
      <c r="AW141" s="13" t="s">
        <v>32</v>
      </c>
      <c r="AX141" s="13" t="s">
        <v>76</v>
      </c>
      <c r="AY141" s="244" t="s">
        <v>128</v>
      </c>
    </row>
    <row r="142" s="14" customFormat="1">
      <c r="A142" s="14"/>
      <c r="B142" s="245"/>
      <c r="C142" s="246"/>
      <c r="D142" s="236" t="s">
        <v>137</v>
      </c>
      <c r="E142" s="247" t="s">
        <v>1</v>
      </c>
      <c r="F142" s="248" t="s">
        <v>1526</v>
      </c>
      <c r="G142" s="246"/>
      <c r="H142" s="249">
        <v>25850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137</v>
      </c>
      <c r="AU142" s="255" t="s">
        <v>86</v>
      </c>
      <c r="AV142" s="14" t="s">
        <v>86</v>
      </c>
      <c r="AW142" s="14" t="s">
        <v>32</v>
      </c>
      <c r="AX142" s="14" t="s">
        <v>84</v>
      </c>
      <c r="AY142" s="255" t="s">
        <v>128</v>
      </c>
    </row>
    <row r="143" s="2" customFormat="1" ht="16.5" customHeight="1">
      <c r="A143" s="39"/>
      <c r="B143" s="40"/>
      <c r="C143" s="220" t="s">
        <v>186</v>
      </c>
      <c r="D143" s="220" t="s">
        <v>131</v>
      </c>
      <c r="E143" s="221" t="s">
        <v>1527</v>
      </c>
      <c r="F143" s="222" t="s">
        <v>1528</v>
      </c>
      <c r="G143" s="223" t="s">
        <v>253</v>
      </c>
      <c r="H143" s="224">
        <v>289.875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41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142</v>
      </c>
      <c r="AT143" s="232" t="s">
        <v>131</v>
      </c>
      <c r="AU143" s="232" t="s">
        <v>86</v>
      </c>
      <c r="AY143" s="18" t="s">
        <v>128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84</v>
      </c>
      <c r="BK143" s="233">
        <f>ROUND(I143*H143,2)</f>
        <v>0</v>
      </c>
      <c r="BL143" s="18" t="s">
        <v>142</v>
      </c>
      <c r="BM143" s="232" t="s">
        <v>1529</v>
      </c>
    </row>
    <row r="144" s="13" customFormat="1">
      <c r="A144" s="13"/>
      <c r="B144" s="234"/>
      <c r="C144" s="235"/>
      <c r="D144" s="236" t="s">
        <v>137</v>
      </c>
      <c r="E144" s="237" t="s">
        <v>1</v>
      </c>
      <c r="F144" s="238" t="s">
        <v>1417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137</v>
      </c>
      <c r="AU144" s="244" t="s">
        <v>86</v>
      </c>
      <c r="AV144" s="13" t="s">
        <v>84</v>
      </c>
      <c r="AW144" s="13" t="s">
        <v>32</v>
      </c>
      <c r="AX144" s="13" t="s">
        <v>76</v>
      </c>
      <c r="AY144" s="244" t="s">
        <v>128</v>
      </c>
    </row>
    <row r="145" s="13" customFormat="1">
      <c r="A145" s="13"/>
      <c r="B145" s="234"/>
      <c r="C145" s="235"/>
      <c r="D145" s="236" t="s">
        <v>137</v>
      </c>
      <c r="E145" s="237" t="s">
        <v>1</v>
      </c>
      <c r="F145" s="238" t="s">
        <v>1530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137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128</v>
      </c>
    </row>
    <row r="146" s="14" customFormat="1">
      <c r="A146" s="14"/>
      <c r="B146" s="245"/>
      <c r="C146" s="246"/>
      <c r="D146" s="236" t="s">
        <v>137</v>
      </c>
      <c r="E146" s="247" t="s">
        <v>1</v>
      </c>
      <c r="F146" s="248" t="s">
        <v>1531</v>
      </c>
      <c r="G146" s="246"/>
      <c r="H146" s="249">
        <v>96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137</v>
      </c>
      <c r="AU146" s="255" t="s">
        <v>86</v>
      </c>
      <c r="AV146" s="14" t="s">
        <v>86</v>
      </c>
      <c r="AW146" s="14" t="s">
        <v>32</v>
      </c>
      <c r="AX146" s="14" t="s">
        <v>76</v>
      </c>
      <c r="AY146" s="255" t="s">
        <v>128</v>
      </c>
    </row>
    <row r="147" s="13" customFormat="1">
      <c r="A147" s="13"/>
      <c r="B147" s="234"/>
      <c r="C147" s="235"/>
      <c r="D147" s="236" t="s">
        <v>137</v>
      </c>
      <c r="E147" s="237" t="s">
        <v>1</v>
      </c>
      <c r="F147" s="238" t="s">
        <v>1479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137</v>
      </c>
      <c r="AU147" s="244" t="s">
        <v>86</v>
      </c>
      <c r="AV147" s="13" t="s">
        <v>84</v>
      </c>
      <c r="AW147" s="13" t="s">
        <v>32</v>
      </c>
      <c r="AX147" s="13" t="s">
        <v>76</v>
      </c>
      <c r="AY147" s="244" t="s">
        <v>128</v>
      </c>
    </row>
    <row r="148" s="13" customFormat="1">
      <c r="A148" s="13"/>
      <c r="B148" s="234"/>
      <c r="C148" s="235"/>
      <c r="D148" s="236" t="s">
        <v>137</v>
      </c>
      <c r="E148" s="237" t="s">
        <v>1</v>
      </c>
      <c r="F148" s="238" t="s">
        <v>1532</v>
      </c>
      <c r="G148" s="235"/>
      <c r="H148" s="237" t="s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137</v>
      </c>
      <c r="AU148" s="244" t="s">
        <v>86</v>
      </c>
      <c r="AV148" s="13" t="s">
        <v>84</v>
      </c>
      <c r="AW148" s="13" t="s">
        <v>32</v>
      </c>
      <c r="AX148" s="13" t="s">
        <v>76</v>
      </c>
      <c r="AY148" s="244" t="s">
        <v>128</v>
      </c>
    </row>
    <row r="149" s="14" customFormat="1">
      <c r="A149" s="14"/>
      <c r="B149" s="245"/>
      <c r="C149" s="246"/>
      <c r="D149" s="236" t="s">
        <v>137</v>
      </c>
      <c r="E149" s="247" t="s">
        <v>1</v>
      </c>
      <c r="F149" s="248" t="s">
        <v>1533</v>
      </c>
      <c r="G149" s="246"/>
      <c r="H149" s="249">
        <v>193.875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137</v>
      </c>
      <c r="AU149" s="255" t="s">
        <v>86</v>
      </c>
      <c r="AV149" s="14" t="s">
        <v>86</v>
      </c>
      <c r="AW149" s="14" t="s">
        <v>32</v>
      </c>
      <c r="AX149" s="14" t="s">
        <v>76</v>
      </c>
      <c r="AY149" s="255" t="s">
        <v>128</v>
      </c>
    </row>
    <row r="150" s="15" customFormat="1">
      <c r="A150" s="15"/>
      <c r="B150" s="259"/>
      <c r="C150" s="260"/>
      <c r="D150" s="236" t="s">
        <v>137</v>
      </c>
      <c r="E150" s="261" t="s">
        <v>1</v>
      </c>
      <c r="F150" s="262" t="s">
        <v>263</v>
      </c>
      <c r="G150" s="260"/>
      <c r="H150" s="263">
        <v>289.875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9" t="s">
        <v>137</v>
      </c>
      <c r="AU150" s="269" t="s">
        <v>86</v>
      </c>
      <c r="AV150" s="15" t="s">
        <v>142</v>
      </c>
      <c r="AW150" s="15" t="s">
        <v>32</v>
      </c>
      <c r="AX150" s="15" t="s">
        <v>84</v>
      </c>
      <c r="AY150" s="269" t="s">
        <v>128</v>
      </c>
    </row>
    <row r="151" s="2" customFormat="1" ht="21.75" customHeight="1">
      <c r="A151" s="39"/>
      <c r="B151" s="40"/>
      <c r="C151" s="220" t="s">
        <v>195</v>
      </c>
      <c r="D151" s="220" t="s">
        <v>131</v>
      </c>
      <c r="E151" s="221" t="s">
        <v>1482</v>
      </c>
      <c r="F151" s="222" t="s">
        <v>1483</v>
      </c>
      <c r="G151" s="223" t="s">
        <v>253</v>
      </c>
      <c r="H151" s="224">
        <v>289.875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41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142</v>
      </c>
      <c r="AT151" s="232" t="s">
        <v>131</v>
      </c>
      <c r="AU151" s="232" t="s">
        <v>86</v>
      </c>
      <c r="AY151" s="18" t="s">
        <v>128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84</v>
      </c>
      <c r="BK151" s="233">
        <f>ROUND(I151*H151,2)</f>
        <v>0</v>
      </c>
      <c r="BL151" s="18" t="s">
        <v>142</v>
      </c>
      <c r="BM151" s="232" t="s">
        <v>1534</v>
      </c>
    </row>
    <row r="152" s="14" customFormat="1">
      <c r="A152" s="14"/>
      <c r="B152" s="245"/>
      <c r="C152" s="246"/>
      <c r="D152" s="236" t="s">
        <v>137</v>
      </c>
      <c r="E152" s="247" t="s">
        <v>1</v>
      </c>
      <c r="F152" s="248" t="s">
        <v>1535</v>
      </c>
      <c r="G152" s="246"/>
      <c r="H152" s="249">
        <v>289.875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137</v>
      </c>
      <c r="AU152" s="255" t="s">
        <v>86</v>
      </c>
      <c r="AV152" s="14" t="s">
        <v>86</v>
      </c>
      <c r="AW152" s="14" t="s">
        <v>32</v>
      </c>
      <c r="AX152" s="14" t="s">
        <v>84</v>
      </c>
      <c r="AY152" s="255" t="s">
        <v>128</v>
      </c>
    </row>
    <row r="153" s="2" customFormat="1" ht="16.5" customHeight="1">
      <c r="A153" s="39"/>
      <c r="B153" s="40"/>
      <c r="C153" s="270" t="s">
        <v>8</v>
      </c>
      <c r="D153" s="270" t="s">
        <v>302</v>
      </c>
      <c r="E153" s="271" t="s">
        <v>1486</v>
      </c>
      <c r="F153" s="272" t="s">
        <v>1487</v>
      </c>
      <c r="G153" s="273" t="s">
        <v>253</v>
      </c>
      <c r="H153" s="274">
        <v>304.36900000000003</v>
      </c>
      <c r="I153" s="275"/>
      <c r="J153" s="276">
        <f>ROUND(I153*H153,2)</f>
        <v>0</v>
      </c>
      <c r="K153" s="277"/>
      <c r="L153" s="278"/>
      <c r="M153" s="279" t="s">
        <v>1</v>
      </c>
      <c r="N153" s="280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174</v>
      </c>
      <c r="AT153" s="232" t="s">
        <v>302</v>
      </c>
      <c r="AU153" s="232" t="s">
        <v>86</v>
      </c>
      <c r="AY153" s="18" t="s">
        <v>128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142</v>
      </c>
      <c r="BM153" s="232" t="s">
        <v>1536</v>
      </c>
    </row>
    <row r="154" s="14" customFormat="1">
      <c r="A154" s="14"/>
      <c r="B154" s="245"/>
      <c r="C154" s="246"/>
      <c r="D154" s="236" t="s">
        <v>137</v>
      </c>
      <c r="E154" s="247" t="s">
        <v>1</v>
      </c>
      <c r="F154" s="248" t="s">
        <v>1535</v>
      </c>
      <c r="G154" s="246"/>
      <c r="H154" s="249">
        <v>289.875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137</v>
      </c>
      <c r="AU154" s="255" t="s">
        <v>86</v>
      </c>
      <c r="AV154" s="14" t="s">
        <v>86</v>
      </c>
      <c r="AW154" s="14" t="s">
        <v>32</v>
      </c>
      <c r="AX154" s="14" t="s">
        <v>84</v>
      </c>
      <c r="AY154" s="255" t="s">
        <v>128</v>
      </c>
    </row>
    <row r="155" s="14" customFormat="1">
      <c r="A155" s="14"/>
      <c r="B155" s="245"/>
      <c r="C155" s="246"/>
      <c r="D155" s="236" t="s">
        <v>137</v>
      </c>
      <c r="E155" s="246"/>
      <c r="F155" s="248" t="s">
        <v>1537</v>
      </c>
      <c r="G155" s="246"/>
      <c r="H155" s="249">
        <v>304.36900000000003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137</v>
      </c>
      <c r="AU155" s="255" t="s">
        <v>86</v>
      </c>
      <c r="AV155" s="14" t="s">
        <v>86</v>
      </c>
      <c r="AW155" s="14" t="s">
        <v>4</v>
      </c>
      <c r="AX155" s="14" t="s">
        <v>84</v>
      </c>
      <c r="AY155" s="255" t="s">
        <v>128</v>
      </c>
    </row>
    <row r="156" s="2" customFormat="1" ht="24.15" customHeight="1">
      <c r="A156" s="39"/>
      <c r="B156" s="40"/>
      <c r="C156" s="220" t="s">
        <v>206</v>
      </c>
      <c r="D156" s="220" t="s">
        <v>131</v>
      </c>
      <c r="E156" s="221" t="s">
        <v>1490</v>
      </c>
      <c r="F156" s="222" t="s">
        <v>1491</v>
      </c>
      <c r="G156" s="223" t="s">
        <v>253</v>
      </c>
      <c r="H156" s="224">
        <v>869.625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142</v>
      </c>
      <c r="AT156" s="232" t="s">
        <v>131</v>
      </c>
      <c r="AU156" s="232" t="s">
        <v>86</v>
      </c>
      <c r="AY156" s="18" t="s">
        <v>128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142</v>
      </c>
      <c r="BM156" s="232" t="s">
        <v>1538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1539</v>
      </c>
      <c r="G157" s="246"/>
      <c r="H157" s="249">
        <v>869.625</v>
      </c>
      <c r="I157" s="250"/>
      <c r="J157" s="246"/>
      <c r="K157" s="246"/>
      <c r="L157" s="251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128</v>
      </c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lATnJoJTlPTF9QfVWKbisWRDaYiOKWIDLwnvVpVYlcFdq4g1NOGdgUQfE8Ism9ABIEylVQHZ1dyXlSwhnGaJOg==" hashValue="0/UnE0saXEAu8SkzbETC1E3wkQv4nuAnoib5c5pLEsrFAzVWXrNhb0mYEbsvAusLy2pEvoDV8QF0h7PA0FtNOw==" algorithmName="SHA-512" password="CC35"/>
  <autoFilter ref="C118:K15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DESKTOP-JJ3MA4N\Uzivatel</dc:creator>
  <cp:lastModifiedBy>DESKTOP-JJ3MA4N\Uzivatel</cp:lastModifiedBy>
  <dcterms:created xsi:type="dcterms:W3CDTF">2026-01-27T15:43:44Z</dcterms:created>
  <dcterms:modified xsi:type="dcterms:W3CDTF">2026-01-27T15:44:00Z</dcterms:modified>
</cp:coreProperties>
</file>